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mer\Imran Folder\IMC Prematur Calculator\Premature Calcultor Monthly\NOV 2025\"/>
    </mc:Choice>
  </mc:AlternateContent>
  <workbookProtection workbookAlgorithmName="SHA-512" workbookHashValue="9/PjKw8wqacujWKLf8IGIxQor8T9gtT13Iu3Hy6H7QsI9rRb37A7a4YUDErHfPoQN0heZfU/40IY/3GzPHtjUg==" workbookSaltValue="+khmt/zf+Hlw4Lk1Ks3mpg==" workbookSpinCount="100000" lockStructure="1"/>
  <bookViews>
    <workbookView xWindow="-120" yWindow="-120" windowWidth="20730" windowHeight="11040" activeTab="3"/>
  </bookViews>
  <sheets>
    <sheet name="Input" sheetId="1" r:id="rId1"/>
    <sheet name="Calculation sheet" sheetId="4" r:id="rId2"/>
    <sheet name="Application" sheetId="3" r:id="rId3"/>
    <sheet name="Rates" sheetId="2" r:id="rId4"/>
    <sheet name="Version ref" sheetId="5" state="hidden" r:id="rId5"/>
  </sheets>
  <externalReferences>
    <externalReference r:id="rId6"/>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D7" i="4" l="1"/>
  <c r="M7" i="4"/>
  <c r="N7" i="4" s="1"/>
  <c r="B8" i="4"/>
  <c r="H8" i="4" s="1"/>
  <c r="G3" i="1"/>
  <c r="H3" i="1" s="1"/>
  <c r="B14" i="1"/>
  <c r="D8" i="4" l="1"/>
  <c r="M8" i="4"/>
  <c r="N8" i="4" s="1"/>
  <c r="C8" i="4"/>
  <c r="J8" i="4" s="1"/>
  <c r="B9" i="4"/>
  <c r="H9" i="4" s="1"/>
  <c r="C7" i="4"/>
  <c r="J7" i="4" s="1"/>
  <c r="F5" i="4"/>
  <c r="F8" i="4" l="1"/>
  <c r="F7" i="4"/>
  <c r="D9" i="4"/>
  <c r="I7" i="4"/>
  <c r="I8" i="4"/>
  <c r="K8" i="4" s="1"/>
  <c r="M9" i="4"/>
  <c r="N9" i="4" s="1"/>
  <c r="C9" i="4"/>
  <c r="B10" i="4"/>
  <c r="H10" i="4" s="1"/>
  <c r="E7" i="4"/>
  <c r="E8" i="4"/>
  <c r="J9" i="4" l="1"/>
  <c r="F9" i="4"/>
  <c r="D10" i="4"/>
  <c r="K7" i="4"/>
  <c r="G8" i="4"/>
  <c r="L8" i="4" s="1"/>
  <c r="G7" i="4"/>
  <c r="M10" i="4"/>
  <c r="N10" i="4" s="1"/>
  <c r="I9" i="4"/>
  <c r="E9" i="4"/>
  <c r="C10" i="4"/>
  <c r="B11" i="4"/>
  <c r="H11" i="4" s="1"/>
  <c r="F10" i="4" l="1"/>
  <c r="G9" i="4"/>
  <c r="K9" i="4"/>
  <c r="J10" i="4"/>
  <c r="L7" i="4"/>
  <c r="D11" i="4"/>
  <c r="I10" i="4"/>
  <c r="M11" i="4"/>
  <c r="N11" i="4" s="1"/>
  <c r="E10" i="4"/>
  <c r="C11" i="4"/>
  <c r="J11" i="4" s="1"/>
  <c r="B12" i="4"/>
  <c r="H12" i="4" s="1"/>
  <c r="K11" i="4" l="1"/>
  <c r="K10" i="4"/>
  <c r="F11" i="4"/>
  <c r="L9" i="4"/>
  <c r="D12" i="4"/>
  <c r="G10" i="4"/>
  <c r="I11" i="4"/>
  <c r="M12" i="4"/>
  <c r="N12" i="4" s="1"/>
  <c r="E11" i="4"/>
  <c r="B13" i="4"/>
  <c r="H13" i="4" s="1"/>
  <c r="C12" i="4"/>
  <c r="L10" i="4" l="1"/>
  <c r="G11" i="4"/>
  <c r="L11" i="4" s="1"/>
  <c r="F12" i="4"/>
  <c r="J12" i="4"/>
  <c r="D13" i="4"/>
  <c r="E12" i="4"/>
  <c r="M13" i="4"/>
  <c r="N13" i="4" s="1"/>
  <c r="I12" i="4"/>
  <c r="C13" i="4"/>
  <c r="B14" i="4"/>
  <c r="H14" i="4" s="1"/>
  <c r="G12" i="4" l="1"/>
  <c r="F13" i="4"/>
  <c r="J13" i="4"/>
  <c r="D14" i="4"/>
  <c r="K12" i="4"/>
  <c r="M14" i="4"/>
  <c r="N14" i="4" s="1"/>
  <c r="I13" i="4"/>
  <c r="C14" i="4"/>
  <c r="B15" i="4"/>
  <c r="H15" i="4" s="1"/>
  <c r="E13" i="4"/>
  <c r="L12" i="4" l="1"/>
  <c r="G13" i="4"/>
  <c r="K13" i="4"/>
  <c r="F14" i="4"/>
  <c r="J14" i="4"/>
  <c r="D15" i="4"/>
  <c r="E14" i="4"/>
  <c r="M15" i="4"/>
  <c r="N15" i="4" s="1"/>
  <c r="I14" i="4"/>
  <c r="B16" i="4"/>
  <c r="H16" i="4" s="1"/>
  <c r="C15" i="4"/>
  <c r="L13" i="4" l="1"/>
  <c r="G14" i="4"/>
  <c r="F15" i="4"/>
  <c r="J15" i="4"/>
  <c r="D16" i="4"/>
  <c r="K14" i="4"/>
  <c r="C16" i="4"/>
  <c r="M16" i="4"/>
  <c r="N16" i="4" s="1"/>
  <c r="B17" i="4"/>
  <c r="H17" i="4" s="1"/>
  <c r="I15" i="4"/>
  <c r="E15" i="4"/>
  <c r="F16" i="4" l="1"/>
  <c r="K15" i="4"/>
  <c r="L14" i="4"/>
  <c r="G15" i="4"/>
  <c r="J16" i="4"/>
  <c r="E16" i="4"/>
  <c r="D17" i="4"/>
  <c r="I16" i="4"/>
  <c r="M17" i="4"/>
  <c r="N17" i="4" s="1"/>
  <c r="C17" i="4"/>
  <c r="B18" i="4"/>
  <c r="H18" i="4" s="1"/>
  <c r="K16" i="4" l="1"/>
  <c r="G16" i="4"/>
  <c r="L15" i="4"/>
  <c r="F17" i="4"/>
  <c r="J17" i="4"/>
  <c r="D18" i="4"/>
  <c r="I17" i="4"/>
  <c r="M18" i="4"/>
  <c r="N18" i="4" s="1"/>
  <c r="B19" i="4"/>
  <c r="H19" i="4" s="1"/>
  <c r="C18" i="4"/>
  <c r="E17" i="4"/>
  <c r="L16" i="4" l="1"/>
  <c r="K17" i="4"/>
  <c r="J18" i="4"/>
  <c r="F18" i="4"/>
  <c r="D19" i="4"/>
  <c r="G17" i="4"/>
  <c r="E18" i="4"/>
  <c r="C19" i="4"/>
  <c r="M19" i="4"/>
  <c r="N19" i="4" s="1"/>
  <c r="I18" i="4"/>
  <c r="B20" i="4"/>
  <c r="H20" i="4" s="1"/>
  <c r="G18" i="4" l="1"/>
  <c r="L17" i="4"/>
  <c r="F19" i="4"/>
  <c r="J19" i="4"/>
  <c r="D20" i="4"/>
  <c r="E19" i="4"/>
  <c r="I19" i="4"/>
  <c r="K18" i="4"/>
  <c r="M20" i="4"/>
  <c r="N20" i="4" s="1"/>
  <c r="B21" i="4"/>
  <c r="H21" i="4" s="1"/>
  <c r="C20" i="4"/>
  <c r="L18" i="4" l="1"/>
  <c r="K19" i="4"/>
  <c r="G19" i="4"/>
  <c r="F20" i="4"/>
  <c r="J20" i="4"/>
  <c r="D21" i="4"/>
  <c r="I20" i="4"/>
  <c r="C21" i="4"/>
  <c r="M21" i="4"/>
  <c r="N21" i="4" s="1"/>
  <c r="B22" i="4"/>
  <c r="H22" i="4" s="1"/>
  <c r="E20" i="4"/>
  <c r="L19" i="4" l="1"/>
  <c r="K20" i="4"/>
  <c r="F21" i="4"/>
  <c r="J21" i="4"/>
  <c r="D22" i="4"/>
  <c r="I21" i="4"/>
  <c r="E21" i="4"/>
  <c r="G20" i="4"/>
  <c r="M22" i="4"/>
  <c r="N22" i="4" s="1"/>
  <c r="B23" i="4"/>
  <c r="H23" i="4" s="1"/>
  <c r="C22" i="4"/>
  <c r="L20" i="4" l="1"/>
  <c r="G21" i="4"/>
  <c r="K21" i="4"/>
  <c r="F22" i="4"/>
  <c r="J22" i="4"/>
  <c r="D23" i="4"/>
  <c r="I22" i="4"/>
  <c r="M23" i="4"/>
  <c r="N23" i="4" s="1"/>
  <c r="C23" i="4"/>
  <c r="B24" i="4"/>
  <c r="H24" i="4" s="1"/>
  <c r="E22" i="4"/>
  <c r="L21" i="4" l="1"/>
  <c r="K22" i="4"/>
  <c r="F23" i="4"/>
  <c r="J23" i="4"/>
  <c r="D24" i="4"/>
  <c r="G22" i="4"/>
  <c r="I23" i="4"/>
  <c r="M24" i="4"/>
  <c r="N24" i="4" s="1"/>
  <c r="E23" i="4"/>
  <c r="B25" i="4"/>
  <c r="H25" i="4" s="1"/>
  <c r="C24" i="4"/>
  <c r="K23" i="4" l="1"/>
  <c r="G23" i="4"/>
  <c r="L22" i="4"/>
  <c r="F24" i="4"/>
  <c r="J24" i="4"/>
  <c r="D25" i="4"/>
  <c r="M25" i="4"/>
  <c r="N25" i="4" s="1"/>
  <c r="I24" i="4"/>
  <c r="C25" i="4"/>
  <c r="E24" i="4"/>
  <c r="B26" i="4"/>
  <c r="H26" i="4" s="1"/>
  <c r="L23" i="4" l="1"/>
  <c r="G24" i="4"/>
  <c r="K24" i="4"/>
  <c r="J25" i="4"/>
  <c r="F25" i="4"/>
  <c r="D26" i="4"/>
  <c r="I25" i="4"/>
  <c r="B27" i="4"/>
  <c r="H27" i="4" s="1"/>
  <c r="M26" i="4"/>
  <c r="N26" i="4" s="1"/>
  <c r="C26" i="4"/>
  <c r="E25" i="4"/>
  <c r="K25" i="4" l="1"/>
  <c r="L24" i="4"/>
  <c r="J26" i="4"/>
  <c r="F26" i="4"/>
  <c r="D27" i="4"/>
  <c r="M27" i="4"/>
  <c r="N27" i="4" s="1"/>
  <c r="B28" i="4"/>
  <c r="H28" i="4" s="1"/>
  <c r="G25" i="4"/>
  <c r="C27" i="4"/>
  <c r="I26" i="4"/>
  <c r="E26" i="4"/>
  <c r="L25" i="4" l="1"/>
  <c r="K26" i="4"/>
  <c r="G26" i="4"/>
  <c r="F27" i="4"/>
  <c r="J27" i="4"/>
  <c r="D28" i="4"/>
  <c r="M28" i="4"/>
  <c r="N28" i="4" s="1"/>
  <c r="C28" i="4"/>
  <c r="B29" i="4"/>
  <c r="H29" i="4" s="1"/>
  <c r="I27" i="4"/>
  <c r="E27" i="4"/>
  <c r="L26" i="4" l="1"/>
  <c r="G27" i="4"/>
  <c r="K27" i="4"/>
  <c r="F28" i="4"/>
  <c r="J28" i="4"/>
  <c r="D29" i="4"/>
  <c r="M29" i="4"/>
  <c r="N29" i="4" s="1"/>
  <c r="C29" i="4"/>
  <c r="B30" i="4"/>
  <c r="H30" i="4" s="1"/>
  <c r="I28" i="4"/>
  <c r="E28" i="4"/>
  <c r="G28" i="4" l="1"/>
  <c r="L27" i="4"/>
  <c r="K28" i="4"/>
  <c r="F29" i="4"/>
  <c r="J29" i="4"/>
  <c r="D30" i="4"/>
  <c r="M30" i="4"/>
  <c r="N30" i="4" s="1"/>
  <c r="E29" i="4"/>
  <c r="C30" i="4"/>
  <c r="I29" i="4"/>
  <c r="B31" i="4"/>
  <c r="H31" i="4" s="1"/>
  <c r="L28" i="4" l="1"/>
  <c r="K29" i="4"/>
  <c r="G29" i="4"/>
  <c r="F30" i="4"/>
  <c r="J30" i="4"/>
  <c r="I30" i="4"/>
  <c r="D31" i="4"/>
  <c r="E30" i="4"/>
  <c r="M31" i="4"/>
  <c r="N31" i="4" s="1"/>
  <c r="C31" i="4"/>
  <c r="B32" i="4"/>
  <c r="H32" i="4" s="1"/>
  <c r="L29" i="4" l="1"/>
  <c r="K30" i="4"/>
  <c r="G30" i="4"/>
  <c r="F31" i="4"/>
  <c r="J31" i="4"/>
  <c r="D32" i="4"/>
  <c r="M32" i="4"/>
  <c r="N32" i="4" s="1"/>
  <c r="I31" i="4"/>
  <c r="E31" i="4"/>
  <c r="C32" i="4"/>
  <c r="B33" i="4"/>
  <c r="H33" i="4" s="1"/>
  <c r="K31" i="4" l="1"/>
  <c r="L30" i="4"/>
  <c r="G31" i="4"/>
  <c r="F32" i="4"/>
  <c r="J32" i="4"/>
  <c r="D33" i="4"/>
  <c r="M33" i="4"/>
  <c r="N33" i="4" s="1"/>
  <c r="I32" i="4"/>
  <c r="B34" i="4"/>
  <c r="H34" i="4" s="1"/>
  <c r="E32" i="4"/>
  <c r="C33" i="4"/>
  <c r="K32" i="4" l="1"/>
  <c r="L31" i="4"/>
  <c r="G32" i="4"/>
  <c r="J33" i="4"/>
  <c r="F33" i="4"/>
  <c r="D34" i="4"/>
  <c r="M34" i="4"/>
  <c r="N34" i="4" s="1"/>
  <c r="I33" i="4"/>
  <c r="C34" i="4"/>
  <c r="B35" i="4"/>
  <c r="H35" i="4" s="1"/>
  <c r="E33" i="4"/>
  <c r="L32" i="4" l="1"/>
  <c r="G33" i="4"/>
  <c r="K33" i="4"/>
  <c r="F34" i="4"/>
  <c r="J34" i="4"/>
  <c r="D35" i="4"/>
  <c r="M35" i="4"/>
  <c r="N35" i="4" s="1"/>
  <c r="I34" i="4"/>
  <c r="E34" i="4"/>
  <c r="C35" i="4"/>
  <c r="B36" i="4"/>
  <c r="H36" i="4" s="1"/>
  <c r="L33" i="4" l="1"/>
  <c r="G34" i="4"/>
  <c r="K34" i="4"/>
  <c r="F35" i="4"/>
  <c r="J35" i="4"/>
  <c r="D36" i="4"/>
  <c r="M36" i="4"/>
  <c r="N36" i="4" s="1"/>
  <c r="I35" i="4"/>
  <c r="B37" i="4"/>
  <c r="H37" i="4" s="1"/>
  <c r="C36" i="4"/>
  <c r="E35" i="4"/>
  <c r="G35" i="4" l="1"/>
  <c r="K35" i="4"/>
  <c r="L34" i="4"/>
  <c r="F36" i="4"/>
  <c r="J36" i="4"/>
  <c r="D37" i="4"/>
  <c r="M37" i="4"/>
  <c r="N37" i="4" s="1"/>
  <c r="C37" i="4"/>
  <c r="B38" i="4"/>
  <c r="H38" i="4" s="1"/>
  <c r="I36" i="4"/>
  <c r="E36" i="4"/>
  <c r="L35" i="4" l="1"/>
  <c r="F37" i="4"/>
  <c r="G36" i="4"/>
  <c r="J37" i="4"/>
  <c r="K36" i="4"/>
  <c r="D38" i="4"/>
  <c r="C38" i="4"/>
  <c r="E37" i="4"/>
  <c r="M38" i="4"/>
  <c r="N38" i="4" s="1"/>
  <c r="B39" i="4"/>
  <c r="H39" i="4" s="1"/>
  <c r="I37" i="4"/>
  <c r="K37" i="4" l="1"/>
  <c r="G37" i="4"/>
  <c r="L36" i="4"/>
  <c r="F38" i="4"/>
  <c r="J38" i="4"/>
  <c r="E38" i="4"/>
  <c r="D39" i="4"/>
  <c r="I38" i="4"/>
  <c r="M39" i="4"/>
  <c r="N39" i="4" s="1"/>
  <c r="C39" i="4"/>
  <c r="B40" i="4"/>
  <c r="H40" i="4" s="1"/>
  <c r="L37" i="4" l="1"/>
  <c r="G38" i="4"/>
  <c r="F39" i="4"/>
  <c r="K38" i="4"/>
  <c r="J39" i="4"/>
  <c r="D40" i="4"/>
  <c r="E39" i="4"/>
  <c r="B41" i="4"/>
  <c r="C40" i="4"/>
  <c r="I39" i="4"/>
  <c r="M40" i="4"/>
  <c r="N40" i="4" s="1"/>
  <c r="B42" i="4" l="1"/>
  <c r="H42" i="4" s="1"/>
  <c r="H41" i="4"/>
  <c r="G39" i="4"/>
  <c r="L38" i="4"/>
  <c r="K39" i="4"/>
  <c r="F40" i="4"/>
  <c r="J40" i="4"/>
  <c r="E40" i="4"/>
  <c r="I40" i="4"/>
  <c r="D41" i="4"/>
  <c r="M41" i="4"/>
  <c r="N41" i="4" s="1"/>
  <c r="C41" i="4"/>
  <c r="B43" i="4" l="1"/>
  <c r="H43" i="4" s="1"/>
  <c r="C42" i="4"/>
  <c r="M42" i="4"/>
  <c r="N42" i="4" s="1"/>
  <c r="D42" i="4"/>
  <c r="F42" i="4" s="1"/>
  <c r="L39" i="4"/>
  <c r="K40" i="4"/>
  <c r="G40" i="4"/>
  <c r="J41" i="4"/>
  <c r="F41" i="4"/>
  <c r="J42" i="4"/>
  <c r="I41" i="4"/>
  <c r="E41" i="4"/>
  <c r="I42" i="4"/>
  <c r="M43" i="4" l="1"/>
  <c r="N43" i="4" s="1"/>
  <c r="E42" i="4"/>
  <c r="D43" i="4"/>
  <c r="E43" i="4" s="1"/>
  <c r="C43" i="4"/>
  <c r="I43" i="4" s="1"/>
  <c r="B44" i="4"/>
  <c r="H44" i="4" s="1"/>
  <c r="K42" i="4"/>
  <c r="L40" i="4"/>
  <c r="G41" i="4"/>
  <c r="K41" i="4"/>
  <c r="G42" i="4"/>
  <c r="M44" i="4" l="1"/>
  <c r="N44" i="4" s="1"/>
  <c r="F43" i="4"/>
  <c r="G43" i="4" s="1"/>
  <c r="D44" i="4"/>
  <c r="J43" i="4"/>
  <c r="K43" i="4" s="1"/>
  <c r="C44" i="4"/>
  <c r="J44" i="4" s="1"/>
  <c r="L42" i="4"/>
  <c r="B45" i="4"/>
  <c r="H45" i="4" s="1"/>
  <c r="L41" i="4"/>
  <c r="C45" i="4" l="1"/>
  <c r="J45" i="4" s="1"/>
  <c r="E44" i="4"/>
  <c r="I44" i="4"/>
  <c r="M45" i="4"/>
  <c r="N45" i="4" s="1"/>
  <c r="B46" i="4"/>
  <c r="H46" i="4" s="1"/>
  <c r="D45" i="4"/>
  <c r="F45" i="4" s="1"/>
  <c r="F44" i="4"/>
  <c r="G44" i="4" s="1"/>
  <c r="L43" i="4"/>
  <c r="K44" i="4"/>
  <c r="I45" i="4"/>
  <c r="B47" i="4" l="1"/>
  <c r="H47" i="4" s="1"/>
  <c r="E45" i="4"/>
  <c r="M46" i="4"/>
  <c r="N46" i="4" s="1"/>
  <c r="D46" i="4"/>
  <c r="C46" i="4"/>
  <c r="J46" i="4" s="1"/>
  <c r="L44" i="4"/>
  <c r="G45" i="4"/>
  <c r="K45" i="4"/>
  <c r="D47" i="4"/>
  <c r="C47" i="4"/>
  <c r="B48" i="4" l="1"/>
  <c r="H48" i="4" s="1"/>
  <c r="M47" i="4"/>
  <c r="N47" i="4" s="1"/>
  <c r="F46" i="4"/>
  <c r="E46" i="4"/>
  <c r="I46" i="4"/>
  <c r="L45" i="4"/>
  <c r="K46" i="4"/>
  <c r="G46" i="4"/>
  <c r="F47" i="4"/>
  <c r="J47" i="4"/>
  <c r="D48" i="4"/>
  <c r="M48" i="4"/>
  <c r="N48" i="4" s="1"/>
  <c r="I47" i="4"/>
  <c r="E47" i="4"/>
  <c r="B49" i="4"/>
  <c r="H49" i="4" s="1"/>
  <c r="C48" i="4"/>
  <c r="K47" i="4" l="1"/>
  <c r="L46" i="4"/>
  <c r="G47" i="4"/>
  <c r="F48" i="4"/>
  <c r="J48" i="4"/>
  <c r="D49" i="4"/>
  <c r="M49" i="4"/>
  <c r="N49" i="4" s="1"/>
  <c r="I48" i="4"/>
  <c r="E48" i="4"/>
  <c r="B50" i="4"/>
  <c r="H50" i="4" s="1"/>
  <c r="C49" i="4"/>
  <c r="L47" i="4" l="1"/>
  <c r="G48" i="4"/>
  <c r="K48" i="4"/>
  <c r="F49" i="4"/>
  <c r="J49" i="4"/>
  <c r="D50" i="4"/>
  <c r="M50" i="4"/>
  <c r="N50" i="4" s="1"/>
  <c r="I49" i="4"/>
  <c r="E49" i="4"/>
  <c r="B51" i="4"/>
  <c r="H51" i="4" s="1"/>
  <c r="C50" i="4"/>
  <c r="K49" i="4" l="1"/>
  <c r="L48" i="4"/>
  <c r="G49" i="4"/>
  <c r="J50" i="4"/>
  <c r="D51" i="4"/>
  <c r="M51" i="4"/>
  <c r="N51" i="4" s="1"/>
  <c r="I50" i="4"/>
  <c r="E50" i="4"/>
  <c r="F50" i="4" s="1"/>
  <c r="G50" i="4" s="1"/>
  <c r="B52" i="4"/>
  <c r="H52" i="4" s="1"/>
  <c r="C51" i="4"/>
  <c r="K50" i="4" l="1"/>
  <c r="L50" i="4" s="1"/>
  <c r="L49" i="4"/>
  <c r="J51" i="4"/>
  <c r="D52" i="4"/>
  <c r="M52" i="4"/>
  <c r="N52" i="4" s="1"/>
  <c r="I51" i="4"/>
  <c r="E51" i="4"/>
  <c r="F51" i="4" s="1"/>
  <c r="G51" i="4" s="1"/>
  <c r="B53" i="4"/>
  <c r="H53" i="4" s="1"/>
  <c r="C52" i="4"/>
  <c r="K51" i="4" l="1"/>
  <c r="L51" i="4" s="1"/>
  <c r="J52" i="4"/>
  <c r="D53" i="4"/>
  <c r="M53" i="4"/>
  <c r="N53" i="4" s="1"/>
  <c r="I52" i="4"/>
  <c r="E52" i="4"/>
  <c r="F52" i="4" s="1"/>
  <c r="G52" i="4" s="1"/>
  <c r="B54" i="4"/>
  <c r="H54" i="4" s="1"/>
  <c r="C53" i="4"/>
  <c r="K52" i="4" l="1"/>
  <c r="L52" i="4" s="1"/>
  <c r="J53" i="4"/>
  <c r="D54" i="4"/>
  <c r="M54" i="4"/>
  <c r="N54" i="4" s="1"/>
  <c r="I53" i="4"/>
  <c r="E53" i="4"/>
  <c r="F53" i="4" s="1"/>
  <c r="G53" i="4" s="1"/>
  <c r="B55" i="4"/>
  <c r="H55" i="4" s="1"/>
  <c r="C54" i="4"/>
  <c r="K53" i="4" l="1"/>
  <c r="L53" i="4" s="1"/>
  <c r="J54" i="4"/>
  <c r="D55" i="4"/>
  <c r="M55" i="4"/>
  <c r="N55" i="4" s="1"/>
  <c r="I54" i="4"/>
  <c r="E54" i="4"/>
  <c r="F54" i="4" s="1"/>
  <c r="G54" i="4" s="1"/>
  <c r="B56" i="4"/>
  <c r="H56" i="4" s="1"/>
  <c r="C55" i="4"/>
  <c r="K54" i="4" l="1"/>
  <c r="L54" i="4" s="1"/>
  <c r="J55" i="4"/>
  <c r="D56" i="4"/>
  <c r="M56" i="4"/>
  <c r="N56" i="4" s="1"/>
  <c r="I55" i="4"/>
  <c r="E55" i="4"/>
  <c r="F55" i="4" s="1"/>
  <c r="G55" i="4" s="1"/>
  <c r="B57" i="4"/>
  <c r="H57" i="4" s="1"/>
  <c r="C56" i="4"/>
  <c r="K55" i="4" l="1"/>
  <c r="L55" i="4" s="1"/>
  <c r="J56" i="4"/>
  <c r="D57" i="4"/>
  <c r="M57" i="4"/>
  <c r="N57" i="4" s="1"/>
  <c r="I56" i="4"/>
  <c r="E56" i="4"/>
  <c r="F56" i="4" s="1"/>
  <c r="G56" i="4" s="1"/>
  <c r="B58" i="4"/>
  <c r="H58" i="4" s="1"/>
  <c r="C57" i="4"/>
  <c r="K56" i="4" l="1"/>
  <c r="L56" i="4" s="1"/>
  <c r="J57" i="4"/>
  <c r="D58" i="4"/>
  <c r="M58" i="4"/>
  <c r="N58" i="4" s="1"/>
  <c r="I57" i="4"/>
  <c r="E57" i="4"/>
  <c r="F57" i="4" s="1"/>
  <c r="G57" i="4" s="1"/>
  <c r="B59" i="4"/>
  <c r="H59" i="4" s="1"/>
  <c r="C58" i="4"/>
  <c r="K57" i="4" l="1"/>
  <c r="J58" i="4"/>
  <c r="D59" i="4"/>
  <c r="M59" i="4"/>
  <c r="N59" i="4" s="1"/>
  <c r="I58" i="4"/>
  <c r="E58" i="4"/>
  <c r="F58" i="4" s="1"/>
  <c r="G58" i="4" s="1"/>
  <c r="L57" i="4"/>
  <c r="B60" i="4"/>
  <c r="H60" i="4" s="1"/>
  <c r="C59" i="4"/>
  <c r="K58" i="4" l="1"/>
  <c r="L58" i="4" s="1"/>
  <c r="J59" i="4"/>
  <c r="D60" i="4"/>
  <c r="M60" i="4"/>
  <c r="N60" i="4" s="1"/>
  <c r="I59" i="4"/>
  <c r="E59" i="4"/>
  <c r="F59" i="4" s="1"/>
  <c r="G59" i="4" s="1"/>
  <c r="B61" i="4"/>
  <c r="H61" i="4" s="1"/>
  <c r="C60" i="4"/>
  <c r="K59" i="4" l="1"/>
  <c r="L59" i="4" s="1"/>
  <c r="J60" i="4"/>
  <c r="D61" i="4"/>
  <c r="M61" i="4"/>
  <c r="N61" i="4" s="1"/>
  <c r="I60" i="4"/>
  <c r="E60" i="4"/>
  <c r="F60" i="4" s="1"/>
  <c r="G60" i="4" s="1"/>
  <c r="B62" i="4"/>
  <c r="H62" i="4" s="1"/>
  <c r="C61" i="4"/>
  <c r="K60" i="4" l="1"/>
  <c r="L60" i="4" s="1"/>
  <c r="J61" i="4"/>
  <c r="D62" i="4"/>
  <c r="M62" i="4"/>
  <c r="N62" i="4" s="1"/>
  <c r="I61" i="4"/>
  <c r="E61" i="4"/>
  <c r="F61" i="4" s="1"/>
  <c r="G61" i="4" s="1"/>
  <c r="B63" i="4"/>
  <c r="H63" i="4" s="1"/>
  <c r="C62" i="4"/>
  <c r="K61" i="4" l="1"/>
  <c r="L61" i="4" s="1"/>
  <c r="J62" i="4"/>
  <c r="D63" i="4"/>
  <c r="M63" i="4"/>
  <c r="N63" i="4" s="1"/>
  <c r="I62" i="4"/>
  <c r="E62" i="4"/>
  <c r="F62" i="4" s="1"/>
  <c r="G62" i="4" s="1"/>
  <c r="B64" i="4"/>
  <c r="H64" i="4" s="1"/>
  <c r="C63" i="4"/>
  <c r="K62" i="4" l="1"/>
  <c r="L62" i="4" s="1"/>
  <c r="J63" i="4"/>
  <c r="D64" i="4"/>
  <c r="M64" i="4"/>
  <c r="N64" i="4" s="1"/>
  <c r="I63" i="4"/>
  <c r="E63" i="4"/>
  <c r="F63" i="4" s="1"/>
  <c r="G63" i="4" s="1"/>
  <c r="B65" i="4"/>
  <c r="H65" i="4" s="1"/>
  <c r="C64" i="4"/>
  <c r="K63" i="4" l="1"/>
  <c r="L63" i="4" s="1"/>
  <c r="J64" i="4"/>
  <c r="D65" i="4"/>
  <c r="M65" i="4"/>
  <c r="N65" i="4" s="1"/>
  <c r="I64" i="4"/>
  <c r="E64" i="4"/>
  <c r="F64" i="4" s="1"/>
  <c r="G64" i="4" s="1"/>
  <c r="B66" i="4"/>
  <c r="H66" i="4" s="1"/>
  <c r="C65" i="4"/>
  <c r="K64" i="4" l="1"/>
  <c r="L64" i="4" s="1"/>
  <c r="J65" i="4"/>
  <c r="D66" i="4"/>
  <c r="M66" i="4"/>
  <c r="N66" i="4" s="1"/>
  <c r="I65" i="4"/>
  <c r="E65" i="4"/>
  <c r="F65" i="4" s="1"/>
  <c r="G65" i="4" s="1"/>
  <c r="C66" i="4"/>
  <c r="K65" i="4" l="1"/>
  <c r="L65" i="4" s="1"/>
  <c r="J66" i="4"/>
  <c r="I66" i="4"/>
  <c r="E66" i="4"/>
  <c r="F66" i="4" s="1"/>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<sst xmlns="http://schemas.openxmlformats.org/spreadsheetml/2006/main" count="141" uniqueCount="115">
  <si>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</si>
  <si>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</si>
  <si>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</si>
  <si>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</si>
  <si>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</si>
  <si>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</si>
  <si>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</si>
  <si>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</si>
  <si>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</si>
  <si>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</si>
  <si>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</si>
  <si>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</si>
  <si>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</si>
  <si>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</si>
  <si>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</si>
  <si>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</si>
  <si>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</si>
  <si>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</si>
  <si>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</si>
  <si>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</si>
  <si>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</si>
  <si>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</si>
  <si>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</si>
  <si>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</si>
  <si>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</si>
  <si>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</si>
  <si>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</si>
  <si>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</si>
  <si>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</si>
  <si>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</si>
  <si>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</si>
  <si>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</si>
  <si>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</si>
  <si>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</si>
  <si>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</si>
  <si>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</si>
  <si>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</si>
  <si>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</si>
  <si>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</si>
  <si>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</si>
  <si>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</si>
  <si>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</si>
  <si>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</si>
  <si>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</si>
  <si>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</si>
  <si>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</si>
  <si>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</si>
  <si>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</si>
  <si>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</si>
  <si>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</si>
  <si>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</si>
  <si>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</si>
  <si>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</si>
  <si>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</si>
  <si>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</si>
  <si>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</si>
  <si>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</si>
  <si>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</si>
  <si>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</si>
  <si>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</si>
  <si>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</si>
  <si>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</si>
  <si>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</si>
  <si>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</si>
  <si>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</si>
  <si>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</si>
  <si>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</si>
  <si>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</si>
  <si>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</si>
  <si>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</si>
  <si>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</si>
  <si>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</si>
  <si>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</si>
  <si>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</si>
  <si>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</si>
  <si>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</si>
  <si>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</si>
  <si>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</si>
  <si>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</si>
  <si>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</si>
  <si>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</si>
  <si>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</si>
  <si>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</si>
  <si>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</si>
  <si>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</si>
  <si>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</si>
  <si>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</si>
  <si>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</si>
  <si>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</si>
  <si>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</si>
  <si>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</si>
  <si>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</si>
  <si>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</si>
  <si>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</si>
  <si>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</si>
  <si>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</si>
  <si>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</si>
  <si>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</si>
  <si>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</si>
  <si>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</si>
  <si>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</si>
  <si>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</si>
  <si>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</si>
  <si>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</si>
  <si>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</si>
  <si>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</si>
  <si>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</si>
  <si>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</si>
  <si>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</si>
  <si>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</si>
  <si>
    <t>1.0</t>
  </si>
  <si>
    <t>Original</t>
  </si>
  <si>
    <t>Modification in formula as the calculator was not calcuting single month profit entries</t>
  </si>
  <si>
    <t>Version</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</si>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</sst>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31"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
      <b/>
      <sz val="11"/>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6">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right style="thin">
        <color theme="4" tint="0.39997558519241921"/>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18">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10" fontId="0" fillId="0" borderId="0" xfId="0" applyNumberFormat="1" applyAlignment="1">
      <alignment horizontal="center"/>
    </xf>
    <xf numFmtId="10" fontId="0" fillId="4" borderId="0" xfId="2" applyNumberFormat="1" applyFont="1" applyFill="1" applyBorder="1" applyAlignment="1">
      <alignment horizontal="center"/>
    </xf>
    <xf numFmtId="10" fontId="0" fillId="8" borderId="0" xfId="2" applyNumberFormat="1" applyFont="1" applyFill="1" applyBorder="1" applyAlignment="1">
      <alignment horizontal="center"/>
    </xf>
    <xf numFmtId="0" fontId="0" fillId="9" borderId="0" xfId="0" applyFill="1"/>
    <xf numFmtId="17" fontId="6" fillId="4" borderId="29" xfId="0" applyNumberFormat="1" applyFont="1" applyFill="1" applyBorder="1" applyAlignment="1">
      <alignment horizontal="center" vertical="center" wrapText="1"/>
    </xf>
    <xf numFmtId="17" fontId="6" fillId="0" borderId="29" xfId="0" applyNumberFormat="1" applyFont="1" applyBorder="1" applyAlignment="1">
      <alignment horizontal="center" vertical="center" wrapText="1"/>
    </xf>
    <xf numFmtId="17" fontId="6" fillId="0" borderId="29" xfId="2" applyNumberFormat="1" applyFont="1" applyBorder="1" applyAlignment="1">
      <alignment horizontal="center" vertical="center"/>
    </xf>
    <xf numFmtId="17" fontId="6" fillId="4" borderId="29" xfId="2" applyNumberFormat="1" applyFont="1" applyFill="1" applyBorder="1" applyAlignment="1">
      <alignment horizontal="center" vertical="center"/>
    </xf>
    <xf numFmtId="17" fontId="6" fillId="8" borderId="2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35" xfId="0" applyFont="1" applyFill="1" applyBorder="1" applyAlignment="1">
      <alignment horizontal="center" vertical="center" wrapText="1"/>
    </xf>
    <xf numFmtId="0" fontId="0" fillId="0" borderId="0" xfId="0" quotePrefix="1" applyAlignment="1">
      <alignment horizontal="center"/>
    </xf>
    <xf numFmtId="17" fontId="29" fillId="8" borderId="29" xfId="0" applyNumberFormat="1" applyFont="1" applyFill="1" applyBorder="1" applyAlignment="1">
      <alignment horizontal="center" vertical="center" wrapText="1"/>
    </xf>
    <xf numFmtId="10" fontId="30" fillId="8" borderId="0" xfId="2" applyNumberFormat="1" applyFont="1" applyFill="1" applyAlignment="1">
      <alignment horizontal="center"/>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14" xfId="0" applyFont="1" applyBorder="1" applyAlignment="1" applyProtection="1">
      <alignment horizontal="center" wrapText="1"/>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protection hidden="1"/>
    </xf>
    <xf numFmtId="0" fontId="17" fillId="0" borderId="0" xfId="0" applyFont="1" applyAlignment="1" applyProtection="1">
      <alignment horizontal="right"/>
      <protection hidden="1"/>
    </xf>
    <xf numFmtId="0" fontId="19" fillId="0" borderId="0" xfId="0" applyFont="1" applyAlignment="1" applyProtection="1">
      <alignment horizontal="center"/>
      <protection hidden="1"/>
    </xf>
    <xf numFmtId="0" fontId="17" fillId="0" borderId="0" xfId="0" applyFont="1" applyAlignment="1" applyProtection="1">
      <alignment horizontal="center" vertical="center"/>
      <protection hidden="1"/>
    </xf>
    <xf numFmtId="0" fontId="20" fillId="0" borderId="0" xfId="0" applyFont="1" applyAlignment="1" applyProtection="1">
      <alignment horizontal="right"/>
      <protection hidden="1"/>
    </xf>
    <xf numFmtId="0" fontId="10" fillId="0" borderId="0" xfId="0" applyFont="1" applyAlignment="1" applyProtection="1">
      <alignment horizontal="right"/>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1" fillId="0" borderId="14"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cellXfs>
  <cellStyles count="3">
    <cellStyle name="Comma" xfId="1" builtinId="3"/>
    <cellStyle name="Normal" xfId="0" builtinId="0"/>
    <cellStyle name="Percent" xfId="2" builtinId="5"/>
  </cellStyles>
  <dxfs count="14">
    <dxf>
      <fill>
        <patternFill>
          <bgColor rgb="FFFF0000"/>
        </patternFill>
      </fill>
    </dxf>
    <dxf>
      <fill>
        <patternFill>
          <bgColor rgb="FFFF0000"/>
        </patternFill>
      </fill>
    </dxf>
    <dxf>
      <fill>
        <patternFill>
          <bgColor rgb="FFFF0000"/>
        </patternFill>
      </fill>
    </dxf>
    <dxf>
      <fill>
        <patternFill>
          <bgColor rgb="FFFFFF00"/>
        </patternFill>
      </fill>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22" formatCode="mmm\-yy"/>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1" displayName="Table1" ref="A1:G78" totalsRowShown="0" headerRowDxfId="13" dataDxfId="12" tableBorderDxfId="11" dataCellStyle="Percent">
  <autoFilter ref="A1:G78"/>
  <tableColumns count="7">
    <tableColumn id="1" name="Month Year" dataDxfId="10"/>
    <tableColumn id="2" name="RFSD" dataDxfId="9" dataCellStyle="Percent"/>
    <tableColumn id="3" name="IMC (1 Year)" dataDxfId="8" dataCellStyle="Percent"/>
    <tableColumn id="4" name="IMC (2 Year)" dataDxfId="7" dataCellStyle="Percent"/>
    <tableColumn id="5" name="IMC (3 Year)" dataDxfId="6" dataCellStyle="Percent"/>
    <tableColumn id="6" name="IMC (4 Year)" dataDxfId="5" dataCellStyle="Percent"/>
    <tableColumn id="7" name="IMC (5 Year)" dataDxfId="4"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topLeftCell="A10" workbookViewId="0">
      <selection activeCell="B17" sqref="B17"/>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7"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50" t="s">
        <v>32</v>
      </c>
      <c r="B1" s="150"/>
    </row>
    <row r="2" spans="1:21" ht="21" x14ac:dyDescent="0.35">
      <c r="A2" s="151" t="s">
        <v>33</v>
      </c>
      <c r="B2" s="151"/>
      <c r="I2" s="14" t="s">
        <v>15</v>
      </c>
      <c r="J2" s="152" t="s">
        <v>107</v>
      </c>
      <c r="K2" s="152"/>
    </row>
    <row r="3" spans="1:21" ht="21" x14ac:dyDescent="0.35">
      <c r="A3" s="91" t="s">
        <v>104</v>
      </c>
      <c r="B3" s="92"/>
      <c r="D3" t="s">
        <v>6</v>
      </c>
      <c r="E3" s="1" t="str">
        <f>IF(B11="","",B11)</f>
        <v/>
      </c>
      <c r="F3" s="1" t="str">
        <f>TEXT(E3,"mmm-yy")</f>
        <v/>
      </c>
      <c r="G3" s="1" t="e">
        <f>EOMONTH(E3,0)</f>
        <v>#VALUE!</v>
      </c>
      <c r="H3" t="e">
        <f>IF(F3=F4,G5,G3-B11+1)</f>
        <v>#VALUE!</v>
      </c>
      <c r="I3" s="14" t="s">
        <v>16</v>
      </c>
      <c r="J3" s="153"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.00/- From Customer Account and Credit PL 52671 (Income on Pre Mature Encashment) </v>
      </c>
      <c r="K3" s="153"/>
    </row>
    <row r="4" spans="1:21" ht="24" customHeight="1" x14ac:dyDescent="0.35">
      <c r="A4" s="91" t="s">
        <v>105</v>
      </c>
      <c r="B4" s="120"/>
      <c r="D4" t="s">
        <v>29</v>
      </c>
      <c r="E4" s="1" t="str">
        <f>IF(B13="","",B13)</f>
        <v/>
      </c>
      <c r="F4" s="1" t="str">
        <f>TEXT(E4,"mmm-yy")</f>
        <v/>
      </c>
      <c r="G4" s="1" t="e">
        <f>EOMONTH(B13,-1)+1</f>
        <v>#NUM!</v>
      </c>
      <c r="H4" t="e">
        <f>E4-G4</f>
        <v>#VALUE!</v>
      </c>
      <c r="I4" s="14" t="s">
        <v>17</v>
      </c>
      <c r="J4" s="154"/>
      <c r="K4" s="154"/>
    </row>
    <row r="5" spans="1:21" ht="21" x14ac:dyDescent="0.35">
      <c r="A5" s="151" t="s">
        <v>100</v>
      </c>
      <c r="B5" s="151"/>
      <c r="C5" s="88" t="s">
        <v>101</v>
      </c>
      <c r="E5" s="20" t="s">
        <v>30</v>
      </c>
      <c r="F5" s="20"/>
      <c r="G5" s="85" t="e">
        <f>_xlfn.DAYS(E4,E3)</f>
        <v>#VALUE!</v>
      </c>
      <c r="I5" s="14" t="s">
        <v>18</v>
      </c>
    </row>
    <row r="6" spans="1:21" ht="21" x14ac:dyDescent="0.35">
      <c r="A6" s="68" t="s">
        <v>7</v>
      </c>
      <c r="B6" s="69"/>
      <c r="E6" s="1"/>
      <c r="F6" s="1"/>
      <c r="I6" s="14" t="s">
        <v>19</v>
      </c>
    </row>
    <row r="7" spans="1:21" ht="21.75" thickBot="1" x14ac:dyDescent="0.4">
      <c r="A7" s="4" t="s">
        <v>8</v>
      </c>
      <c r="B7" s="5"/>
    </row>
    <row r="8" spans="1:21" ht="21.75" thickBot="1" x14ac:dyDescent="0.4">
      <c r="A8" s="3" t="s">
        <v>9</v>
      </c>
      <c r="B8" s="5"/>
      <c r="I8" s="14" t="s">
        <v>89</v>
      </c>
    </row>
    <row r="9" spans="1:21" ht="21" x14ac:dyDescent="0.35">
      <c r="A9" s="6" t="s">
        <v>82</v>
      </c>
      <c r="B9" s="7"/>
      <c r="I9" s="14" t="s">
        <v>88</v>
      </c>
    </row>
    <row r="10" spans="1:21" ht="21.75" thickBot="1" x14ac:dyDescent="0.4">
      <c r="A10" s="4" t="s">
        <v>81</v>
      </c>
      <c r="B10" s="8" t="s">
        <v>15</v>
      </c>
    </row>
    <row r="11" spans="1:21" ht="21.75" thickBot="1" x14ac:dyDescent="0.4">
      <c r="A11" s="3" t="s">
        <v>10</v>
      </c>
      <c r="B11" s="72"/>
      <c r="C11" s="88" t="s">
        <v>102</v>
      </c>
      <c r="I11" s="2" t="s">
        <v>90</v>
      </c>
    </row>
    <row r="12" spans="1:21" ht="21.75" thickBot="1" x14ac:dyDescent="0.4">
      <c r="A12" s="9" t="s">
        <v>103</v>
      </c>
      <c r="B12" s="74">
        <f>IF(B10=I2,EDATE(B11,12),IF(B10=I3,EDATE(B11,24),IF(B10=I4,EDATE(B11,36),IF(B10=I5,EDATE(B11,48),IF(B10=I6,EDATE(B11,60),"")))))</f>
        <v>366</v>
      </c>
      <c r="C12" s="90" t="str">
        <f>IF(B12&lt;B13,"INPUT ROLLOVER DATE","")</f>
        <v/>
      </c>
      <c r="I12" s="2" t="s">
        <v>91</v>
      </c>
    </row>
    <row r="13" spans="1:21" ht="21.75" thickBot="1" x14ac:dyDescent="0.4">
      <c r="A13" s="10" t="s">
        <v>11</v>
      </c>
      <c r="B13" s="72"/>
      <c r="C13" s="89" t="str">
        <f ca="1">IF(B13&gt;TODAY(),"Input Correct Date",IF(B11&gt;B13,"Issuance/Re-issuance Date Cannot be greater than Premature Encashment Date",IF(B12=B13,"The Certificate will mature today. Please encash Certificate tomorrow.","OK")))</f>
        <v>OK</v>
      </c>
      <c r="I13" s="2" t="s">
        <v>92</v>
      </c>
    </row>
    <row r="14" spans="1:21" ht="21.75" hidden="1" thickBot="1" x14ac:dyDescent="0.4">
      <c r="A14" s="11" t="s">
        <v>12</v>
      </c>
      <c r="B14" s="21">
        <f>B13</f>
        <v>0</v>
      </c>
      <c r="I14" s="2" t="s">
        <v>93</v>
      </c>
      <c r="R14" s="15"/>
      <c r="S14" s="15"/>
      <c r="T14" s="14"/>
      <c r="U14" s="14"/>
    </row>
    <row r="15" spans="1:21" ht="21" x14ac:dyDescent="0.35">
      <c r="A15" s="12" t="s">
        <v>13</v>
      </c>
      <c r="B15" s="71" t="s">
        <v>90</v>
      </c>
      <c r="C15" s="73" t="str">
        <f>IF(B15="Death of Certificate Holder","Encash on face value","")</f>
        <v/>
      </c>
      <c r="R15" s="15"/>
      <c r="S15" s="15"/>
      <c r="T15" s="14"/>
      <c r="U15" s="14"/>
    </row>
    <row r="16" spans="1:21" ht="21.75" thickBot="1" x14ac:dyDescent="0.4">
      <c r="A16" s="13" t="s">
        <v>14</v>
      </c>
      <c r="B16" s="70" t="s">
        <v>89</v>
      </c>
      <c r="R16" s="15"/>
      <c r="S16" s="15"/>
      <c r="T16" s="14"/>
      <c r="U16" s="14"/>
    </row>
    <row r="17" spans="3:21" x14ac:dyDescent="0.25">
      <c r="R17" s="15"/>
      <c r="S17" s="15"/>
      <c r="T17" s="14"/>
      <c r="U17" s="14"/>
    </row>
    <row r="19" spans="3:21" x14ac:dyDescent="0.25">
      <c r="C19" s="82"/>
    </row>
    <row r="71" spans="10:17" x14ac:dyDescent="0.25">
      <c r="J71" s="15"/>
      <c r="K71" s="19"/>
      <c r="L71" s="15"/>
      <c r="M71" s="15"/>
      <c r="N71" s="15"/>
      <c r="O71" s="15"/>
      <c r="P71" s="15"/>
    </row>
    <row r="72" spans="10:17" x14ac:dyDescent="0.25">
      <c r="J72" s="15"/>
      <c r="K72" s="19"/>
      <c r="L72" s="15"/>
      <c r="M72" s="15"/>
      <c r="N72" s="15"/>
      <c r="O72" s="15"/>
      <c r="P72" s="15"/>
      <c r="Q72" s="15"/>
    </row>
    <row r="73" spans="10:17" x14ac:dyDescent="0.25">
      <c r="J73" s="15"/>
      <c r="K73" s="19"/>
      <c r="L73" s="15"/>
      <c r="M73" s="15"/>
      <c r="N73" s="15"/>
      <c r="O73" s="15"/>
      <c r="P73" s="15"/>
      <c r="Q73" s="15"/>
    </row>
    <row r="74" spans="10:17" x14ac:dyDescent="0.25">
      <c r="J74" s="15"/>
      <c r="K74" s="19"/>
      <c r="L74" s="15"/>
      <c r="M74" s="15"/>
      <c r="N74" s="15"/>
      <c r="O74" s="15"/>
      <c r="P74" s="15"/>
      <c r="Q74" s="15"/>
    </row>
    <row r="75" spans="10:17" x14ac:dyDescent="0.25">
      <c r="Q75" s="15"/>
    </row>
  </sheetData>
  <mergeCells count="5">
    <mergeCell ref="A1:B1"/>
    <mergeCell ref="A2:B2"/>
    <mergeCell ref="A5:B5"/>
    <mergeCell ref="J2:K2"/>
    <mergeCell ref="J3:K4"/>
  </mergeCells>
  <conditionalFormatting sqref="B3:B4">
    <cfRule type="expression" dxfId="3" priority="4">
      <formula>$B$4=""</formula>
    </cfRule>
  </conditionalFormatting>
  <conditionalFormatting sqref="C13">
    <cfRule type="containsText" dxfId="2" priority="2" operator="containsText" text="Issuance/Re-issuance Date Cannot be greater than Premature Encashment Date">
      <formula>NOT(ISERROR(SEARCH("Issuance/Re-issuance Date Cannot be greater than Premature Encashment Date",C13)))</formula>
    </cfRule>
    <cfRule type="containsText" dxfId="1" priority="3" operator="containsText" text="Input Correct Date">
      <formula>NOT(ISERROR(SEARCH("Input Correct Date",C13)))</formula>
    </cfRule>
  </conditionalFormatting>
  <conditionalFormatting sqref="C15">
    <cfRule type="containsText" dxfId="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workbookViewId="0">
      <selection activeCell="F11" sqref="F11"/>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56" t="s">
        <v>83</v>
      </c>
      <c r="B1" s="157"/>
      <c r="C1" s="158"/>
      <c r="D1" s="55"/>
      <c r="E1" s="54"/>
      <c r="F1" s="156" t="s">
        <v>84</v>
      </c>
      <c r="G1" s="158"/>
      <c r="H1" s="54"/>
      <c r="I1" s="54"/>
      <c r="J1" s="156" t="s">
        <v>9</v>
      </c>
      <c r="K1" s="157"/>
      <c r="L1" s="158"/>
      <c r="M1" s="129"/>
      <c r="N1" s="129"/>
      <c r="O1" s="54"/>
      <c r="P1" s="54"/>
    </row>
    <row r="2" spans="1:16" ht="15.75" x14ac:dyDescent="0.25">
      <c r="A2" s="160">
        <f>Input!B3</f>
        <v>0</v>
      </c>
      <c r="B2" s="160"/>
      <c r="C2" s="161"/>
      <c r="D2" s="56"/>
      <c r="E2" s="54"/>
      <c r="F2" s="159">
        <f>Input!B6</f>
        <v>0</v>
      </c>
      <c r="G2" s="161"/>
      <c r="H2" s="54"/>
      <c r="I2" s="54"/>
      <c r="J2" s="159">
        <f>Input!B8</f>
        <v>0</v>
      </c>
      <c r="K2" s="160"/>
      <c r="L2" s="161"/>
      <c r="M2" s="130"/>
      <c r="N2" s="130"/>
      <c r="O2" s="54"/>
      <c r="P2" s="54"/>
    </row>
    <row r="3" spans="1:16" s="18" customFormat="1" ht="30" x14ac:dyDescent="0.25">
      <c r="A3" s="165" t="s">
        <v>23</v>
      </c>
      <c r="B3" s="166"/>
      <c r="C3" s="66" t="s">
        <v>85</v>
      </c>
      <c r="D3" s="75"/>
      <c r="E3" s="76"/>
      <c r="F3" s="57" t="s">
        <v>24</v>
      </c>
      <c r="G3" s="57" t="s">
        <v>25</v>
      </c>
      <c r="H3" s="76"/>
      <c r="I3" s="76"/>
      <c r="J3" s="67" t="s">
        <v>26</v>
      </c>
      <c r="K3" s="57" t="s">
        <v>27</v>
      </c>
      <c r="L3" s="57" t="s">
        <v>28</v>
      </c>
      <c r="M3" s="57"/>
      <c r="N3" s="57"/>
      <c r="O3" s="152" t="s">
        <v>107</v>
      </c>
      <c r="P3" s="152"/>
    </row>
    <row r="4" spans="1:16" ht="33.75" customHeight="1" x14ac:dyDescent="0.25">
      <c r="A4" s="167" t="str">
        <f>TEXT(Input!$B$9,"#,###,###.00")</f>
        <v>.00</v>
      </c>
      <c r="B4" s="168"/>
      <c r="C4" s="58" t="str">
        <f>IFERROR(Input!G5,"")</f>
        <v/>
      </c>
      <c r="D4" s="77"/>
      <c r="E4" s="78"/>
      <c r="F4" s="61" t="str">
        <f>TEXT(SUM('Calculation sheet'!$G$7:$G$66),"#,###,###.00")</f>
        <v>.00</v>
      </c>
      <c r="G4" s="61" t="str">
        <f>TEXT(SUM('Calculation sheet'!$K$7:$K$66),"#,###,###.00")</f>
        <v>.00</v>
      </c>
      <c r="H4" s="78"/>
      <c r="I4" s="78"/>
      <c r="J4" s="59" t="str">
        <f>TEXT(A4+F4-G4,"#,###,###.00")</f>
        <v>.00</v>
      </c>
      <c r="K4" s="60" t="str">
        <f>TEXT(G4-F4,"#,###,###.00")</f>
        <v>.00</v>
      </c>
      <c r="L4" s="60" t="str">
        <f>Input!B16</f>
        <v>Yes</v>
      </c>
      <c r="M4" s="60"/>
      <c r="N4" s="60"/>
      <c r="O4" s="155" t="str">
        <f>IF(K4&gt;0,"Recover Rs. "&amp;TEXT(K4,"#,###,##.00")&amp;"/- From Customer Account and Credit PL 52671 (Income on Pre Mature Encashment) ","")</f>
        <v xml:space="preserve">Recover Rs. .00/- From Customer Account and Credit PL 52671 (Income on Pre Mature Encashment) </v>
      </c>
      <c r="P4" s="155"/>
    </row>
    <row r="5" spans="1:16" ht="27.75" customHeight="1" x14ac:dyDescent="0.25">
      <c r="A5" s="162" t="s">
        <v>98</v>
      </c>
      <c r="B5" s="162"/>
      <c r="C5" s="162"/>
      <c r="D5" s="78"/>
      <c r="E5" s="78"/>
      <c r="F5" s="65" t="str">
        <f>IFERROR(IF(AND($C$4&gt;0,$C$4&lt;365),"IMC PLS Rate",IF(AND($C$4&gt;=365,$C$4&lt;730),"IMC 1 Year",IF(AND($C$4&gt;=730,$C$4&lt;1095),"IMC 2 Year",IF(AND($C$4&gt;=1095,$C$4&lt;1460),"IMC 3 Year",IF(AND($C$4&gt;=1460,$C$4&lt;1825),"IMC 4 Year",IF(AND($C$4&gt;=1825),"IMC 5 Year","")))))),"")</f>
        <v>IMC 5 Year</v>
      </c>
      <c r="G5" s="86" t="str">
        <f>Input!C12</f>
        <v/>
      </c>
      <c r="H5" s="63"/>
      <c r="I5" s="64"/>
      <c r="J5" s="163" t="s">
        <v>99</v>
      </c>
      <c r="K5" s="164"/>
      <c r="L5" s="62" t="str">
        <f>Input!B10</f>
        <v>IMC (1 Year)</v>
      </c>
      <c r="M5" s="131"/>
      <c r="N5" s="131"/>
      <c r="O5" s="79"/>
      <c r="P5" s="79"/>
    </row>
    <row r="6" spans="1:16" ht="30" x14ac:dyDescent="0.25">
      <c r="A6" s="98" t="s">
        <v>20</v>
      </c>
      <c r="B6" s="83" t="s">
        <v>0</v>
      </c>
      <c r="C6" s="83" t="s">
        <v>1</v>
      </c>
      <c r="D6" s="84" t="s">
        <v>94</v>
      </c>
      <c r="E6" s="84" t="s">
        <v>95</v>
      </c>
      <c r="F6" s="84" t="s">
        <v>2</v>
      </c>
      <c r="G6" s="84" t="s">
        <v>86</v>
      </c>
      <c r="H6" s="84" t="s">
        <v>96</v>
      </c>
      <c r="I6" s="84" t="s">
        <v>97</v>
      </c>
      <c r="J6" s="84" t="s">
        <v>4</v>
      </c>
      <c r="K6" s="83" t="s">
        <v>87</v>
      </c>
      <c r="L6" s="99" t="s">
        <v>5</v>
      </c>
      <c r="M6" s="132" t="s">
        <v>108</v>
      </c>
      <c r="N6" s="132" t="s">
        <v>109</v>
      </c>
      <c r="O6" s="54"/>
      <c r="P6" s="54"/>
    </row>
    <row r="7" spans="1:16" x14ac:dyDescent="0.25">
      <c r="A7" s="100">
        <v>1</v>
      </c>
      <c r="B7" s="103" t="str">
        <f>IF(Input!B11="","",Input!E3)</f>
        <v/>
      </c>
      <c r="C7" s="104" t="str">
        <f>IF('Calculation sheet'!$B7="","",Input!H3)</f>
        <v/>
      </c>
      <c r="D7" s="105" t="str">
        <f>IFERROR(
  IF($C$4&lt;365,
    IFERROR(
      VLOOKUP(DATE(YEAR('Calculation sheet'!$B7), MONTH('Calculation sheet'!$B7), 1), Rates!$A$2:$B$504, 2, FALSE),
      IFERROR(
        VLOOKUP(DATE(YEAR('Calculation sheet'!$B7), MONTH('Calculation sheet'!$B7)-1, 1), Rates!$A$2:$B$504, 2, FALSE),
        IFERROR(
          VLOOKUP(DATE(YEAR('Calculation sheet'!$B7), MONTH('Calculation sheet'!$B7)-2, 1), Rates!$A$2:$B$504, 2, FALSE),
          VLOOKUP(DATE(YEAR('Calculation sheet'!$B7), MONTH('Calculation sheet'!$B7)-3, 1), Rates!$A$2:$B$504, 2, FALSE)
        )
      )
    ),
  IF($C$4&lt;730,
    IFERROR(
      VLOOKUP(DATE(YEAR('Calculation sheet'!$B7), MONTH('Calculation sheet'!$B7), 1), Rates!$A$2:$C$504, 3, FALSE),
      IFERROR(
        VLOOKUP(DATE(YEAR('Calculation sheet'!$B7), MONTH('Calculation sheet'!$B7)-1, 1), Rates!$A$2:$C$504, 3, FALSE),
        IFERROR(
          VLOOKUP(DATE(YEAR('Calculation sheet'!$B7), MONTH('Calculation sheet'!$B7)-2, 1), Rates!$A$2:$C$504, 3, FALSE),
          VLOOKUP(DATE(YEAR('Calculation sheet'!$B7), MONTH('Calculation sheet'!$B7)-3, 1), Rates!$A$2:$C$504, 3, FALSE)
        )
      )
    ),
  IF($C$4&lt;1095,
    IFERROR(
      VLOOKUP(DATE(YEAR('Calculation sheet'!$B7), MONTH('Calculation sheet'!$B7), 1), Rates!$A$2:$D$504, 4, FALSE),
      IFERROR(
        VLOOKUP(DATE(YEAR('Calculation sheet'!$B7), MONTH('Calculation sheet'!$B7)-1, 1), Rates!$A$2:$D$504, 4, FALSE),
        IFERROR(
          VLOOKUP(DATE(YEAR('Calculation sheet'!$B7), MONTH('Calculation sheet'!$B7)-2, 1), Rates!$A$2:$D$504, 4, FALSE),
          VLOOKUP(DATE(YEAR('Calculation sheet'!$B7), MONTH('Calculation sheet'!$B7)-3, 1), Rates!$A$2:$D$504, 4, FALSE)
        )
      )
    ),
  IF($C$4&lt;1460,
    IFERROR(
      VLOOKUP(DATE(YEAR('Calculation sheet'!$B7), MONTH('Calculation sheet'!$B7), 1), Rates!$A$2:$E$504, 5, FALSE),
      IFERROR(
        VLOOKUP(DATE(YEAR('Calculation sheet'!$B7), MONTH('Calculation sheet'!$B7)-1, 1), Rates!$A$2:$E$504, 5, FALSE),
        IFERROR(
          VLOOKUP(DATE(YEAR('Calculation sheet'!$B7), MONTH('Calculation sheet'!$B7)-2, 1), Rates!$A$2:$E$504, 5, FALSE),
          VLOOKUP(DATE(YEAR('Calculation sheet'!$B7), MONTH('Calculation sheet'!$B7)-3, 1), Rates!$A$2:$E$504, 5, FALSE)
        )
      )
    ),
  IF($C$4&lt;1825,
    IFERROR(
      VLOOKUP(DATE(YEAR('Calculation sheet'!$B7), MONTH('Calculation sheet'!$B7), 1), Rates!$A$2:$F$504, 6, FALSE),
      IFERROR(
        VLOOKUP(DATE(YEAR('Calculation sheet'!$B7), MONTH('Calculation sheet'!$B7)-1, 1), Rates!$A$2:$F$504, 6, FALSE),
        IFERROR(
          VLOOKUP(DATE(YEAR('Calculation sheet'!$B7), MONTH('Calculation sheet'!$B7)-2, 1), Rates!$A$2:$F$504, 6, FALSE),
          VLOOKUP(DATE(YEAR('Calculation sheet'!$B7), MONTH('Calculation sheet'!$B7)-3, 1), Rates!$A$2:$F$504, 6, FALSE)
        )
      )
    ),
    IFERROR(
      VLOOKUP(DATE(YEAR('Calculation sheet'!$B7), MONTH('Calculation sheet'!$B7), 1), Rates!$A$2:$G$504, 7, FALSE),
      IFERROR(
        VLOOKUP(DATE(YEAR('Calculation sheet'!$B7), MONTH('Calculation sheet'!$B7)-1, 1), Rates!$A$2:$G$504, 7, FALSE),
        IFERROR(
          VLOOKUP(DATE(YEAR('Calculation sheet'!$B7), MONTH('Calculation sheet'!$B7)-2, 1), Rates!$A$2:$G$504, 7, FALSE),
          VLOOKUP(DATE(YEAR('Calculation sheet'!$B7), MONTH('Calculation sheet'!$B7)-3, 1), Rates!$A$2:$G$504, 7, FALSE)
        )
      )
    )
  ))))),
  ""
)</f>
        <v/>
      </c>
      <c r="E7" s="105" t="str">
        <f>IF(AND('Calculation sheet'!$C7&lt;&gt;0,'Calculation sheet'!$D7=0%),D6,'Calculation sheet'!$D7)</f>
        <v/>
      </c>
      <c r="F7" s="105" t="str">
        <f>IF(C7&lt;&gt;0,D7,"")</f>
        <v/>
      </c>
      <c r="G7" s="106" t="str">
        <f>IFERROR(IF('Calculation sheet'!$F7&lt;&gt;"",$A$4*'Calculation sheet'!$C7*'Calculation sheet'!$F7/N7,""),"")</f>
        <v/>
      </c>
      <c r="H7" s="105" t="str">
        <f>IF(Input!$B$10=Input!$I$2,
  IFERROR(VLOOKUP(DATE(YEAR('Calculation sheet'!$B7), MONTH('Calculation sheet'!$B7), 1), Rates!$A$2:$C$504, 3, FALSE),
  IFERROR(VLOOKUP(DATE(YEAR('Calculation sheet'!$B7), MONTH('Calculation sheet'!$B7)-1, 1), Rates!$A$2:$C$504, 3, FALSE),
  IFERROR(VLOOKUP(DATE(YEAR('Calculation sheet'!$B7), MONTH('Calculation sheet'!$B7)-2, 1), Rates!$A$2:$C$504, 3, FALSE), IFERROR(VLOOKUP(DATE(YEAR('Calculation sheet'!$B7), MONTH('Calculation sheet'!$B7)-3, 1), Rates!$A$2:$C$504, 3, FALSE),
  "")))),
IF(Input!$B$10=Input!$I$3,
  IFERROR(VLOOKUP(DATE(YEAR('Calculation sheet'!$B7), MONTH('Calculation sheet'!$B7), 1), Rates!$A$2:$D$504, 4, FALSE),
  IFERROR(VLOOKUP(DATE(YEAR('Calculation sheet'!$B7), MONTH('Calculation sheet'!$B7)-1, 1), Rates!$A$2:$D$504, 4, FALSE),
  IFERROR(VLOOKUP(DATE(YEAR('Calculation sheet'!$B7), MONTH('Calculation sheet'!$B7)-2, 1), Rates!$A$2:$D$504, 4, FALSE), IFERROR(VLOOKUP(DATE(YEAR('Calculation sheet'!$B7), MONTH('Calculation sheet'!$B7)-3, 1), Rates!$A$2:$D$504, 4, FALSE),
  "")))),
IF(Input!$B$10=Input!$I$4,
  IFERROR(VLOOKUP(DATE(YEAR('Calculation sheet'!$B7), MONTH('Calculation sheet'!$B7), 1), Rates!$A$2:$E$504, 5, FALSE),
  IFERROR(VLOOKUP(DATE(YEAR('Calculation sheet'!$B7), MONTH('Calculation sheet'!$B7)-1, 1), Rates!$A$2:$E$504, 5, FALSE),
  IFERROR(VLOOKUP(DATE(YEAR('Calculation sheet'!$B7), MONTH('Calculation sheet'!$B7)-2, 1), Rates!$A$2:$E$504, 5, FALSE), IFERROR(VLOOKUP(DATE(YEAR('Calculation sheet'!$B7), MONTH('Calculation sheet'!$B7)-3, 1), Rates!$A$2:$E$504, 5, FALSE),
  "")))),
IF(Input!$B$10=Input!$I$5,
  IFERROR(VLOOKUP(DATE(YEAR('Calculation sheet'!$B7), MONTH('Calculation sheet'!$B7), 1), Rates!$A$2:$F$504, 6, FALSE),
  IFERROR(VLOOKUP(DATE(YEAR('Calculation sheet'!$B7), MONTH('Calculation sheet'!$B7)-1, 1), Rates!$A$2:$F$504, 6, FALSE),
  IFERROR(VLOOKUP(DATE(YEAR('Calculation sheet'!$B7), MONTH('Calculation sheet'!$B7)-2, 1), Rates!$A$2:$F$504, 6, FALSE), IFERROR(VLOOKUP(DATE(YEAR('Calculation sheet'!$B7), MONTH('Calculation sheet'!$B7)-3, 1), Rates!$A$2:$F$504, 6, FALSE),
  "")))),
IF(Input!$B$10=Input!$I$6,
  IFERROR(VLOOKUP(DATE(YEAR('Calculation sheet'!$B7), MONTH('Calculation sheet'!$B7), 1), Rates!$A$2:$G$504, 7, FALSE),
  IFERROR(VLOOKUP(DATE(YEAR('Calculation sheet'!$B7), MONTH('Calculation sheet'!$B7)-1, 1), Rates!$A$2:$G$504, 7, FALSE),
  IFERROR(VLOOKUP(DATE(YEAR('Calculation sheet'!$B7), MONTH('Calculation sheet'!$B7)-2, 1), Rates!$A$2:$G$504, 7, FALSE), IFERROR(VLOOKUP(DATE(YEAR('Calculation sheet'!$B7), MONTH('Calculation sheet'!$B7)-3, 1), Rates!$A$2:$G$504, 7, FALSE),
  "")))),
"")))))</f>
        <v/>
      </c>
      <c r="I7" s="105" t="str">
        <f>IF(AND('Calculation sheet'!$C7&lt;&gt;0,'Calculation sheet'!$H7=0%),H6,'Calculation sheet'!$H7)</f>
        <v/>
      </c>
      <c r="J7" s="108" t="str">
        <f>IF(C7&lt;&gt;0,H7,"")</f>
        <v/>
      </c>
      <c r="K7" s="109" t="str">
        <f>IFERROR($A$4*'Calculation sheet'!$C7*'Calculation sheet'!$J7/N7,"")</f>
        <v/>
      </c>
      <c r="L7" s="110" t="str">
        <f>IFERROR('Calculation sheet'!$K7-'Calculation sheet'!$G7,"")</f>
        <v/>
      </c>
      <c r="M7" t="str">
        <f>IF(B7="","",YEAR(B7))</f>
        <v/>
      </c>
      <c r="N7" s="133" t="str">
        <f>IF(M7="","",IF(OR(MOD(M7,4)=0,AND(MOD(M7,100)&lt;&gt;0,MOD(M7,400)=0)),366,365))</f>
        <v/>
      </c>
      <c r="O7" s="54"/>
      <c r="P7" s="54"/>
    </row>
    <row r="8" spans="1:16" x14ac:dyDescent="0.25">
      <c r="A8" s="101">
        <v>2</v>
      </c>
      <c r="B8" s="111" t="str">
        <f>IFERROR(IF(DATE(YEAR(B7),MONTH(B7),1)&gt;=DATE(YEAR(Input!$E$4),MONTH(Input!$E$4),1),"",DATE(YEAR(B7),MONTH(B7)+1,1)),"")</f>
        <v/>
      </c>
      <c r="C8" s="112" t="str">
        <f>IFERROR(IF(DATE(YEAR('Calculation sheet'!$B8),MONTH('Calculation sheet'!$B8),1)=DATE(YEAR(Input!$E$4),MONTH(Input!$E$4),1),Input!$H$4,IF('Calculation sheet'!$B8&lt;&gt;"",DAY(EOMONTH('Calculation sheet'!$B8,0)),"")),"")</f>
        <v/>
      </c>
      <c r="D8" s="105" t="str">
        <f>IFERROR(
  IF($C$4&lt;365,
    IFERROR(
      VLOOKUP(DATE(YEAR('Calculation sheet'!$B8), MONTH('Calculation sheet'!$B8), 1), Rates!$A$2:$B$504, 2, FALSE),
      IFERROR(
        VLOOKUP(DATE(YEAR('Calculation sheet'!$B8), MONTH('Calculation sheet'!$B8)-1, 1), Rates!$A$2:$B$504, 2, FALSE),
        IFERROR(
          VLOOKUP(DATE(YEAR('Calculation sheet'!$B8), MONTH('Calculation sheet'!$B8)-2, 1), Rates!$A$2:$B$504, 2, FALSE),
          VLOOKUP(DATE(YEAR('Calculation sheet'!$B8), MONTH('Calculation sheet'!$B8)-3, 1), Rates!$A$2:$B$504, 2, FALSE)
        )
      )
    ),
  IF($C$4&lt;730,
    IFERROR(
      VLOOKUP(DATE(YEAR('Calculation sheet'!$B8), MONTH('Calculation sheet'!$B8), 1), Rates!$A$2:$C$504, 3, FALSE),
      IFERROR(
        VLOOKUP(DATE(YEAR('Calculation sheet'!$B8), MONTH('Calculation sheet'!$B8)-1, 1), Rates!$A$2:$C$504, 3, FALSE),
        IFERROR(
          VLOOKUP(DATE(YEAR('Calculation sheet'!$B8), MONTH('Calculation sheet'!$B8)-2, 1), Rates!$A$2:$C$504, 3, FALSE),
          VLOOKUP(DATE(YEAR('Calculation sheet'!$B8), MONTH('Calculation sheet'!$B8)-3, 1), Rates!$A$2:$C$504, 3, FALSE)
        )
      )
    ),
  IF($C$4&lt;1095,
    IFERROR(
      VLOOKUP(DATE(YEAR('Calculation sheet'!$B8), MONTH('Calculation sheet'!$B8), 1), Rates!$A$2:$D$504, 4, FALSE),
      IFERROR(
        VLOOKUP(DATE(YEAR('Calculation sheet'!$B8), MONTH('Calculation sheet'!$B8)-1, 1), Rates!$A$2:$D$504, 4, FALSE),
        IFERROR(
          VLOOKUP(DATE(YEAR('Calculation sheet'!$B8), MONTH('Calculation sheet'!$B8)-2, 1), Rates!$A$2:$D$504, 4, FALSE),
          VLOOKUP(DATE(YEAR('Calculation sheet'!$B8), MONTH('Calculation sheet'!$B8)-3, 1), Rates!$A$2:$D$504, 4, FALSE)
        )
      )
    ),
  IF($C$4&lt;1460,
    IFERROR(
      VLOOKUP(DATE(YEAR('Calculation sheet'!$B8), MONTH('Calculation sheet'!$B8), 1), Rates!$A$2:$E$504, 5, FALSE),
      IFERROR(
        VLOOKUP(DATE(YEAR('Calculation sheet'!$B8), MONTH('Calculation sheet'!$B8)-1, 1), Rates!$A$2:$E$504, 5, FALSE),
        IFERROR(
          VLOOKUP(DATE(YEAR('Calculation sheet'!$B8), MONTH('Calculation sheet'!$B8)-2, 1), Rates!$A$2:$E$504, 5, FALSE),
          VLOOKUP(DATE(YEAR('Calculation sheet'!$B8), MONTH('Calculation sheet'!$B8)-3, 1), Rates!$A$2:$E$504, 5, FALSE)
        )
      )
    ),
  IF($C$4&lt;1825,
    IFERROR(
      VLOOKUP(DATE(YEAR('Calculation sheet'!$B8), MONTH('Calculation sheet'!$B8), 1), Rates!$A$2:$F$504, 6, FALSE),
      IFERROR(
        VLOOKUP(DATE(YEAR('Calculation sheet'!$B8), MONTH('Calculation sheet'!$B8)-1, 1), Rates!$A$2:$F$504, 6, FALSE),
        IFERROR(
          VLOOKUP(DATE(YEAR('Calculation sheet'!$B8), MONTH('Calculation sheet'!$B8)-2, 1), Rates!$A$2:$F$504, 6, FALSE),
          VLOOKUP(DATE(YEAR('Calculation sheet'!$B8), MONTH('Calculation sheet'!$B8)-3, 1), Rates!$A$2:$F$504, 6, FALSE)
        )
      )
    ),
    IFERROR(
      VLOOKUP(DATE(YEAR('Calculation sheet'!$B8), MONTH('Calculation sheet'!$B8), 1), Rates!$A$2:$G$504, 7, FALSE),
      IFERROR(
        VLOOKUP(DATE(YEAR('Calculation sheet'!$B8), MONTH('Calculation sheet'!$B8)-1, 1), Rates!$A$2:$G$504, 7, FALSE),
        IFERROR(
          VLOOKUP(DATE(YEAR('Calculation sheet'!$B8), MONTH('Calculation sheet'!$B8)-2, 1), Rates!$A$2:$G$504, 7, FALSE),
          VLOOKUP(DATE(YEAR('Calculation sheet'!$B8), MONTH('Calculation sheet'!$B8)-3, 1), Rates!$A$2:$G$504, 7, FALSE)
        )
      )
    )
  ))))),
  ""
)</f>
        <v/>
      </c>
      <c r="E8" s="113" t="str">
        <f>IF(AND('Calculation sheet'!$C8&lt;&gt;0,'Calculation sheet'!$D8=0%),D7,'Calculation sheet'!$D8)</f>
        <v/>
      </c>
      <c r="F8" s="105" t="str">
        <f t="shared" ref="F8:F49" si="0">IF(C8&lt;&gt;0,D8,"")</f>
        <v/>
      </c>
      <c r="G8" s="106" t="str">
        <f>IFERROR(IF('Calculation sheet'!$F8&lt;&gt;"",$A$4*'Calculation sheet'!$C8*'Calculation sheet'!$F8/N8,""),"")</f>
        <v/>
      </c>
      <c r="H8" s="105" t="str">
        <f>IF(Input!$B$10=Input!$I$2,
  IFERROR(VLOOKUP(DATE(YEAR('Calculation sheet'!$B8), MONTH('Calculation sheet'!$B8), 1), Rates!$A$2:$C$504, 3, FALSE),
  IFERROR(VLOOKUP(DATE(YEAR('Calculation sheet'!$B8), MONTH('Calculation sheet'!$B8)-1, 1), Rates!$A$2:$C$504, 3, FALSE),
  IFERROR(VLOOKUP(DATE(YEAR('Calculation sheet'!$B8), MONTH('Calculation sheet'!$B8)-2, 1), Rates!$A$2:$C$504, 3, FALSE), IFERROR(VLOOKUP(DATE(YEAR('Calculation sheet'!$B8), MONTH('Calculation sheet'!$B8)-3, 1), Rates!$A$2:$C$504, 3, FALSE),
  "")))),
IF(Input!$B$10=Input!$I$3,
  IFERROR(VLOOKUP(DATE(YEAR('Calculation sheet'!$B8), MONTH('Calculation sheet'!$B8), 1), Rates!$A$2:$D$504, 4, FALSE),
  IFERROR(VLOOKUP(DATE(YEAR('Calculation sheet'!$B8), MONTH('Calculation sheet'!$B8)-1, 1), Rates!$A$2:$D$504, 4, FALSE),
  IFERROR(VLOOKUP(DATE(YEAR('Calculation sheet'!$B8), MONTH('Calculation sheet'!$B8)-2, 1), Rates!$A$2:$D$504, 4, FALSE), IFERROR(VLOOKUP(DATE(YEAR('Calculation sheet'!$B8), MONTH('Calculation sheet'!$B8)-3, 1), Rates!$A$2:$D$504, 4, FALSE),
  "")))),
IF(Input!$B$10=Input!$I$4,
  IFERROR(VLOOKUP(DATE(YEAR('Calculation sheet'!$B8), MONTH('Calculation sheet'!$B8), 1), Rates!$A$2:$E$504, 5, FALSE),
  IFERROR(VLOOKUP(DATE(YEAR('Calculation sheet'!$B8), MONTH('Calculation sheet'!$B8)-1, 1), Rates!$A$2:$E$504, 5, FALSE),
  IFERROR(VLOOKUP(DATE(YEAR('Calculation sheet'!$B8), MONTH('Calculation sheet'!$B8)-2, 1), Rates!$A$2:$E$504, 5, FALSE), IFERROR(VLOOKUP(DATE(YEAR('Calculation sheet'!$B8), MONTH('Calculation sheet'!$B8)-3, 1), Rates!$A$2:$E$504, 5, FALSE),
  "")))),
IF(Input!$B$10=Input!$I$5,
  IFERROR(VLOOKUP(DATE(YEAR('Calculation sheet'!$B8), MONTH('Calculation sheet'!$B8), 1), Rates!$A$2:$F$504, 6, FALSE),
  IFERROR(VLOOKUP(DATE(YEAR('Calculation sheet'!$B8), MONTH('Calculation sheet'!$B8)-1, 1), Rates!$A$2:$F$504, 6, FALSE),
  IFERROR(VLOOKUP(DATE(YEAR('Calculation sheet'!$B8), MONTH('Calculation sheet'!$B8)-2, 1), Rates!$A$2:$F$504, 6, FALSE), IFERROR(VLOOKUP(DATE(YEAR('Calculation sheet'!$B8), MONTH('Calculation sheet'!$B8)-3, 1), Rates!$A$2:$F$504, 6, FALSE),
  "")))),
IF(Input!$B$10=Input!$I$6,
  IFERROR(VLOOKUP(DATE(YEAR('Calculation sheet'!$B8), MONTH('Calculation sheet'!$B8), 1), Rates!$A$2:$G$504, 7, FALSE),
  IFERROR(VLOOKUP(DATE(YEAR('Calculation sheet'!$B8), MONTH('Calculation sheet'!$B8)-1, 1), Rates!$A$2:$G$504, 7, FALSE),
  IFERROR(VLOOKUP(DATE(YEAR('Calculation sheet'!$B8), MONTH('Calculation sheet'!$B8)-2, 1), Rates!$A$2:$G$504, 7, FALSE), IFERROR(VLOOKUP(DATE(YEAR('Calculation sheet'!$B8), MONTH('Calculation sheet'!$B8)-3, 1), Rates!$A$2:$G$504, 7, FALSE),
  "")))),
"")))))</f>
        <v/>
      </c>
      <c r="I8" s="113" t="str">
        <f>IF(AND('Calculation sheet'!$C8&lt;&gt;0,'Calculation sheet'!$H8=0%),H7,'Calculation sheet'!$H8)</f>
        <v/>
      </c>
      <c r="J8" s="108" t="str">
        <f t="shared" ref="J8:J66" si="1">IF(C8&lt;&gt;0,H8,"")</f>
        <v/>
      </c>
      <c r="K8" s="109" t="str">
        <f>IFERROR($A$4*'Calculation sheet'!$C8*'Calculation sheet'!$J8/N8,"")</f>
        <v/>
      </c>
      <c r="L8" s="115" t="str">
        <f>IFERROR('Calculation sheet'!$K8-'Calculation sheet'!$G8,"")</f>
        <v/>
      </c>
      <c r="M8" t="str">
        <f t="shared" ref="M8:M66" si="2">IF(B8="","",YEAR(B8))</f>
        <v/>
      </c>
      <c r="N8" s="133" t="str">
        <f t="shared" ref="N8:N66" si="3">IF(M8="","",IF(OR(MOD(M8,4)=0,AND(MOD(M8,100)&lt;&gt;0,MOD(M8,400)=0)),366,365))</f>
        <v/>
      </c>
      <c r="O8" s="54"/>
      <c r="P8" s="54"/>
    </row>
    <row r="9" spans="1:16" x14ac:dyDescent="0.25">
      <c r="A9" s="100">
        <v>3</v>
      </c>
      <c r="B9" s="103" t="str">
        <f>IFERROR(IF(DATE(YEAR(B8),MONTH(B8),1)&gt;=DATE(YEAR(Input!$E$4),MONTH(Input!$E$4),1),"",DATE(YEAR(B8),MONTH(B8)+1,1)),"")</f>
        <v/>
      </c>
      <c r="C9" s="104" t="str">
        <f>IFERROR(IF(DATE(YEAR('Calculation sheet'!$B9),MONTH('Calculation sheet'!$B9),1)=DATE(YEAR(Input!$E$4),MONTH(Input!$E$4),1),Input!$H$4,IF('Calculation sheet'!$B9&lt;&gt;"",DAY(EOMONTH('Calculation sheet'!$B9,0)),"")),"")</f>
        <v/>
      </c>
      <c r="D9" s="105" t="str">
        <f>IFERROR(
  IF($C$4&lt;365,
    IFERROR(
      VLOOKUP(DATE(YEAR('Calculation sheet'!$B9), MONTH('Calculation sheet'!$B9), 1), Rates!$A$2:$B$504, 2, FALSE),
      IFERROR(
        VLOOKUP(DATE(YEAR('Calculation sheet'!$B9), MONTH('Calculation sheet'!$B9)-1, 1), Rates!$A$2:$B$504, 2, FALSE),
        IFERROR(
          VLOOKUP(DATE(YEAR('Calculation sheet'!$B9), MONTH('Calculation sheet'!$B9)-2, 1), Rates!$A$2:$B$504, 2, FALSE),
          VLOOKUP(DATE(YEAR('Calculation sheet'!$B9), MONTH('Calculation sheet'!$B9)-3, 1), Rates!$A$2:$B$504, 2, FALSE)
        )
      )
    ),
  IF($C$4&lt;730,
    IFERROR(
      VLOOKUP(DATE(YEAR('Calculation sheet'!$B9), MONTH('Calculation sheet'!$B9), 1), Rates!$A$2:$C$504, 3, FALSE),
      IFERROR(
        VLOOKUP(DATE(YEAR('Calculation sheet'!$B9), MONTH('Calculation sheet'!$B9)-1, 1), Rates!$A$2:$C$504, 3, FALSE),
        IFERROR(
          VLOOKUP(DATE(YEAR('Calculation sheet'!$B9), MONTH('Calculation sheet'!$B9)-2, 1), Rates!$A$2:$C$504, 3, FALSE),
          VLOOKUP(DATE(YEAR('Calculation sheet'!$B9), MONTH('Calculation sheet'!$B9)-3, 1), Rates!$A$2:$C$504, 3, FALSE)
        )
      )
    ),
  IF($C$4&lt;1095,
    IFERROR(
      VLOOKUP(DATE(YEAR('Calculation sheet'!$B9), MONTH('Calculation sheet'!$B9), 1), Rates!$A$2:$D$504, 4, FALSE),
      IFERROR(
        VLOOKUP(DATE(YEAR('Calculation sheet'!$B9), MONTH('Calculation sheet'!$B9)-1, 1), Rates!$A$2:$D$504, 4, FALSE),
        IFERROR(
          VLOOKUP(DATE(YEAR('Calculation sheet'!$B9), MONTH('Calculation sheet'!$B9)-2, 1), Rates!$A$2:$D$504, 4, FALSE),
          VLOOKUP(DATE(YEAR('Calculation sheet'!$B9), MONTH('Calculation sheet'!$B9)-3, 1), Rates!$A$2:$D$504, 4, FALSE)
        )
      )
    ),
  IF($C$4&lt;1460,
    IFERROR(
      VLOOKUP(DATE(YEAR('Calculation sheet'!$B9), MONTH('Calculation sheet'!$B9), 1), Rates!$A$2:$E$504, 5, FALSE),
      IFERROR(
        VLOOKUP(DATE(YEAR('Calculation sheet'!$B9), MONTH('Calculation sheet'!$B9)-1, 1), Rates!$A$2:$E$504, 5, FALSE),
        IFERROR(
          VLOOKUP(DATE(YEAR('Calculation sheet'!$B9), MONTH('Calculation sheet'!$B9)-2, 1), Rates!$A$2:$E$504, 5, FALSE),
          VLOOKUP(DATE(YEAR('Calculation sheet'!$B9), MONTH('Calculation sheet'!$B9)-3, 1), Rates!$A$2:$E$504, 5, FALSE)
        )
      )
    ),
  IF($C$4&lt;1825,
    IFERROR(
      VLOOKUP(DATE(YEAR('Calculation sheet'!$B9), MONTH('Calculation sheet'!$B9), 1), Rates!$A$2:$F$504, 6, FALSE),
      IFERROR(
        VLOOKUP(DATE(YEAR('Calculation sheet'!$B9), MONTH('Calculation sheet'!$B9)-1, 1), Rates!$A$2:$F$504, 6, FALSE),
        IFERROR(
          VLOOKUP(DATE(YEAR('Calculation sheet'!$B9), MONTH('Calculation sheet'!$B9)-2, 1), Rates!$A$2:$F$504, 6, FALSE),
          VLOOKUP(DATE(YEAR('Calculation sheet'!$B9), MONTH('Calculation sheet'!$B9)-3, 1), Rates!$A$2:$F$504, 6, FALSE)
        )
      )
    ),
    IFERROR(
      VLOOKUP(DATE(YEAR('Calculation sheet'!$B9), MONTH('Calculation sheet'!$B9), 1), Rates!$A$2:$G$504, 7, FALSE),
      IFERROR(
        VLOOKUP(DATE(YEAR('Calculation sheet'!$B9), MONTH('Calculation sheet'!$B9)-1, 1), Rates!$A$2:$G$504, 7, FALSE),
        IFERROR(
          VLOOKUP(DATE(YEAR('Calculation sheet'!$B9), MONTH('Calculation sheet'!$B9)-2, 1), Rates!$A$2:$G$504, 7, FALSE),
          VLOOKUP(DATE(YEAR('Calculation sheet'!$B9), MONTH('Calculation sheet'!$B9)-3, 1), Rates!$A$2:$G$504, 7, FALSE)
        )
      )
    )
  ))))),
  ""
)</f>
        <v/>
      </c>
      <c r="E9" s="105" t="str">
        <f>IF(AND('Calculation sheet'!$C9&lt;&gt;0,'Calculation sheet'!$D9=0%),D8,'Calculation sheet'!$D9)</f>
        <v/>
      </c>
      <c r="F9" s="105" t="str">
        <f t="shared" si="0"/>
        <v/>
      </c>
      <c r="G9" s="106" t="str">
        <f>IFERROR(IF('Calculation sheet'!$F9&lt;&gt;"",$A$4*'Calculation sheet'!$C9*'Calculation sheet'!$F9/N9,""),"")</f>
        <v/>
      </c>
      <c r="H9" s="105" t="str">
        <f>IF(Input!$B$10=Input!$I$2,
  IFERROR(VLOOKUP(DATE(YEAR('Calculation sheet'!$B9), MONTH('Calculation sheet'!$B9), 1), Rates!$A$2:$C$504, 3, FALSE),
  IFERROR(VLOOKUP(DATE(YEAR('Calculation sheet'!$B9), MONTH('Calculation sheet'!$B9)-1, 1), Rates!$A$2:$C$504, 3, FALSE),
  IFERROR(VLOOKUP(DATE(YEAR('Calculation sheet'!$B9), MONTH('Calculation sheet'!$B9)-2, 1), Rates!$A$2:$C$504, 3, FALSE), IFERROR(VLOOKUP(DATE(YEAR('Calculation sheet'!$B9), MONTH('Calculation sheet'!$B9)-3, 1), Rates!$A$2:$C$504, 3, FALSE),
  "")))),
IF(Input!$B$10=Input!$I$3,
  IFERROR(VLOOKUP(DATE(YEAR('Calculation sheet'!$B9), MONTH('Calculation sheet'!$B9), 1), Rates!$A$2:$D$504, 4, FALSE),
  IFERROR(VLOOKUP(DATE(YEAR('Calculation sheet'!$B9), MONTH('Calculation sheet'!$B9)-1, 1), Rates!$A$2:$D$504, 4, FALSE),
  IFERROR(VLOOKUP(DATE(YEAR('Calculation sheet'!$B9), MONTH('Calculation sheet'!$B9)-2, 1), Rates!$A$2:$D$504, 4, FALSE), IFERROR(VLOOKUP(DATE(YEAR('Calculation sheet'!$B9), MONTH('Calculation sheet'!$B9)-3, 1), Rates!$A$2:$D$504, 4, FALSE),
  "")))),
IF(Input!$B$10=Input!$I$4,
  IFERROR(VLOOKUP(DATE(YEAR('Calculation sheet'!$B9), MONTH('Calculation sheet'!$B9), 1), Rates!$A$2:$E$504, 5, FALSE),
  IFERROR(VLOOKUP(DATE(YEAR('Calculation sheet'!$B9), MONTH('Calculation sheet'!$B9)-1, 1), Rates!$A$2:$E$504, 5, FALSE),
  IFERROR(VLOOKUP(DATE(YEAR('Calculation sheet'!$B9), MONTH('Calculation sheet'!$B9)-2, 1), Rates!$A$2:$E$504, 5, FALSE), IFERROR(VLOOKUP(DATE(YEAR('Calculation sheet'!$B9), MONTH('Calculation sheet'!$B9)-3, 1), Rates!$A$2:$E$504, 5, FALSE),
  "")))),
IF(Input!$B$10=Input!$I$5,
  IFERROR(VLOOKUP(DATE(YEAR('Calculation sheet'!$B9), MONTH('Calculation sheet'!$B9), 1), Rates!$A$2:$F$504, 6, FALSE),
  IFERROR(VLOOKUP(DATE(YEAR('Calculation sheet'!$B9), MONTH('Calculation sheet'!$B9)-1, 1), Rates!$A$2:$F$504, 6, FALSE),
  IFERROR(VLOOKUP(DATE(YEAR('Calculation sheet'!$B9), MONTH('Calculation sheet'!$B9)-2, 1), Rates!$A$2:$F$504, 6, FALSE), IFERROR(VLOOKUP(DATE(YEAR('Calculation sheet'!$B9), MONTH('Calculation sheet'!$B9)-3, 1), Rates!$A$2:$F$504, 6, FALSE),
  "")))),
IF(Input!$B$10=Input!$I$6,
  IFERROR(VLOOKUP(DATE(YEAR('Calculation sheet'!$B9), MONTH('Calculation sheet'!$B9), 1), Rates!$A$2:$G$504, 7, FALSE),
  IFERROR(VLOOKUP(DATE(YEAR('Calculation sheet'!$B9), MONTH('Calculation sheet'!$B9)-1, 1), Rates!$A$2:$G$504, 7, FALSE),
  IFERROR(VLOOKUP(DATE(YEAR('Calculation sheet'!$B9), MONTH('Calculation sheet'!$B9)-2, 1), Rates!$A$2:$G$504, 7, FALSE), IFERROR(VLOOKUP(DATE(YEAR('Calculation sheet'!$B9), MONTH('Calculation sheet'!$B9)-3, 1), Rates!$A$2:$G$504, 7, FALSE),
  "")))),
"")))))</f>
        <v/>
      </c>
      <c r="I9" s="107" t="str">
        <f>IF(AND('Calculation sheet'!$C9&lt;&gt;0,'Calculation sheet'!$H9=0%),H8,'Calculation sheet'!$H9)</f>
        <v/>
      </c>
      <c r="J9" s="108" t="str">
        <f>IF(C9&lt;&gt;0,H9,"")</f>
        <v/>
      </c>
      <c r="K9" s="109" t="str">
        <f>IFERROR($A$4*'Calculation sheet'!$C9*'Calculation sheet'!$J9/N9,"")</f>
        <v/>
      </c>
      <c r="L9" s="110" t="str">
        <f>IFERROR('Calculation sheet'!$K9-'Calculation sheet'!$G9,"")</f>
        <v/>
      </c>
      <c r="M9" t="str">
        <f t="shared" si="2"/>
        <v/>
      </c>
      <c r="N9" s="133" t="str">
        <f t="shared" si="3"/>
        <v/>
      </c>
      <c r="O9" s="54"/>
      <c r="P9" s="54"/>
    </row>
    <row r="10" spans="1:16" x14ac:dyDescent="0.25">
      <c r="A10" s="101">
        <v>4</v>
      </c>
      <c r="B10" s="111" t="str">
        <f>IFERROR(IF(DATE(YEAR(B9),MONTH(B9),1)&gt;=DATE(YEAR(Input!$E$4),MONTH(Input!$E$4),1),"",DATE(YEAR(B9),MONTH(B9)+1,1)),"")</f>
        <v/>
      </c>
      <c r="C10" s="112" t="str">
        <f>IFERROR(IF(DATE(YEAR('Calculation sheet'!$B10),MONTH('Calculation sheet'!$B10),1)=DATE(YEAR(Input!$E$4),MONTH(Input!$E$4),1),Input!$H$4,IF('Calculation sheet'!$B10&lt;&gt;"",DAY(EOMONTH('Calculation sheet'!$B10,0)),"")),"")</f>
        <v/>
      </c>
      <c r="D10" s="105" t="str">
        <f>IFERROR(
  IF($C$4&lt;365,
    IFERROR(
      VLOOKUP(DATE(YEAR('Calculation sheet'!$B10), MONTH('Calculation sheet'!$B10), 1), Rates!$A$2:$B$504, 2, FALSE),
      IFERROR(
        VLOOKUP(DATE(YEAR('Calculation sheet'!$B10), MONTH('Calculation sheet'!$B10)-1, 1), Rates!$A$2:$B$504, 2, FALSE),
        IFERROR(
          VLOOKUP(DATE(YEAR('Calculation sheet'!$B10), MONTH('Calculation sheet'!$B10)-2, 1), Rates!$A$2:$B$504, 2, FALSE),
          VLOOKUP(DATE(YEAR('Calculation sheet'!$B10), MONTH('Calculation sheet'!$B10)-3, 1), Rates!$A$2:$B$504, 2, FALSE)
        )
      )
    ),
  IF($C$4&lt;730,
    IFERROR(
      VLOOKUP(DATE(YEAR('Calculation sheet'!$B10), MONTH('Calculation sheet'!$B10), 1), Rates!$A$2:$C$504, 3, FALSE),
      IFERROR(
        VLOOKUP(DATE(YEAR('Calculation sheet'!$B10), MONTH('Calculation sheet'!$B10)-1, 1), Rates!$A$2:$C$504, 3, FALSE),
        IFERROR(
          VLOOKUP(DATE(YEAR('Calculation sheet'!$B10), MONTH('Calculation sheet'!$B10)-2, 1), Rates!$A$2:$C$504, 3, FALSE),
          VLOOKUP(DATE(YEAR('Calculation sheet'!$B10), MONTH('Calculation sheet'!$B10)-3, 1), Rates!$A$2:$C$504, 3, FALSE)
        )
      )
    ),
  IF($C$4&lt;1095,
    IFERROR(
      VLOOKUP(DATE(YEAR('Calculation sheet'!$B10), MONTH('Calculation sheet'!$B10), 1), Rates!$A$2:$D$504, 4, FALSE),
      IFERROR(
        VLOOKUP(DATE(YEAR('Calculation sheet'!$B10), MONTH('Calculation sheet'!$B10)-1, 1), Rates!$A$2:$D$504, 4, FALSE),
        IFERROR(
          VLOOKUP(DATE(YEAR('Calculation sheet'!$B10), MONTH('Calculation sheet'!$B10)-2, 1), Rates!$A$2:$D$504, 4, FALSE),
          VLOOKUP(DATE(YEAR('Calculation sheet'!$B10), MONTH('Calculation sheet'!$B10)-3, 1), Rates!$A$2:$D$504, 4, FALSE)
        )
      )
    ),
  IF($C$4&lt;1460,
    IFERROR(
      VLOOKUP(DATE(YEAR('Calculation sheet'!$B10), MONTH('Calculation sheet'!$B10), 1), Rates!$A$2:$E$504, 5, FALSE),
      IFERROR(
        VLOOKUP(DATE(YEAR('Calculation sheet'!$B10), MONTH('Calculation sheet'!$B10)-1, 1), Rates!$A$2:$E$504, 5, FALSE),
        IFERROR(
          VLOOKUP(DATE(YEAR('Calculation sheet'!$B10), MONTH('Calculation sheet'!$B10)-2, 1), Rates!$A$2:$E$504, 5, FALSE),
          VLOOKUP(DATE(YEAR('Calculation sheet'!$B10), MONTH('Calculation sheet'!$B10)-3, 1), Rates!$A$2:$E$504, 5, FALSE)
        )
      )
    ),
  IF($C$4&lt;1825,
    IFERROR(
      VLOOKUP(DATE(YEAR('Calculation sheet'!$B10), MONTH('Calculation sheet'!$B10), 1), Rates!$A$2:$F$504, 6, FALSE),
      IFERROR(
        VLOOKUP(DATE(YEAR('Calculation sheet'!$B10), MONTH('Calculation sheet'!$B10)-1, 1), Rates!$A$2:$F$504, 6, FALSE),
        IFERROR(
          VLOOKUP(DATE(YEAR('Calculation sheet'!$B10), MONTH('Calculation sheet'!$B10)-2, 1), Rates!$A$2:$F$504, 6, FALSE),
          VLOOKUP(DATE(YEAR('Calculation sheet'!$B10), MONTH('Calculation sheet'!$B10)-3, 1), Rates!$A$2:$F$504, 6, FALSE)
        )
      )
    ),
    IFERROR(
      VLOOKUP(DATE(YEAR('Calculation sheet'!$B10), MONTH('Calculation sheet'!$B10), 1), Rates!$A$2:$G$504, 7, FALSE),
      IFERROR(
        VLOOKUP(DATE(YEAR('Calculation sheet'!$B10), MONTH('Calculation sheet'!$B10)-1, 1), Rates!$A$2:$G$504, 7, FALSE),
        IFERROR(
          VLOOKUP(DATE(YEAR('Calculation sheet'!$B10), MONTH('Calculation sheet'!$B10)-2, 1), Rates!$A$2:$G$504, 7, FALSE),
          VLOOKUP(DATE(YEAR('Calculation sheet'!$B10), MONTH('Calculation sheet'!$B10)-3, 1), Rates!$A$2:$G$504, 7, FALSE)
        )
      )
    )
  ))))),
  ""
)</f>
        <v/>
      </c>
      <c r="E10" s="113" t="str">
        <f>IF(AND('Calculation sheet'!$C10&lt;&gt;0,'Calculation sheet'!$D10=0%),D9,'Calculation sheet'!$D10)</f>
        <v/>
      </c>
      <c r="F10" s="105" t="str">
        <f t="shared" si="0"/>
        <v/>
      </c>
      <c r="G10" s="106" t="str">
        <f>IFERROR(IF('Calculation sheet'!$F10&lt;&gt;"",$A$4*'Calculation sheet'!$C10*'Calculation sheet'!$F10/N10,""),"")</f>
        <v/>
      </c>
      <c r="H10" s="105" t="str">
        <f>IF(Input!$B$10=Input!$I$2,
  IFERROR(VLOOKUP(DATE(YEAR('Calculation sheet'!$B10), MONTH('Calculation sheet'!$B10), 1), Rates!$A$2:$C$504, 3, FALSE),
  IFERROR(VLOOKUP(DATE(YEAR('Calculation sheet'!$B10), MONTH('Calculation sheet'!$B10)-1, 1), Rates!$A$2:$C$504, 3, FALSE),
  IFERROR(VLOOKUP(DATE(YEAR('Calculation sheet'!$B10), MONTH('Calculation sheet'!$B10)-2, 1), Rates!$A$2:$C$504, 3, FALSE), IFERROR(VLOOKUP(DATE(YEAR('Calculation sheet'!$B10), MONTH('Calculation sheet'!$B10)-3, 1), Rates!$A$2:$C$504, 3, FALSE),
  "")))),
IF(Input!$B$10=Input!$I$3,
  IFERROR(VLOOKUP(DATE(YEAR('Calculation sheet'!$B10), MONTH('Calculation sheet'!$B10), 1), Rates!$A$2:$D$504, 4, FALSE),
  IFERROR(VLOOKUP(DATE(YEAR('Calculation sheet'!$B10), MONTH('Calculation sheet'!$B10)-1, 1), Rates!$A$2:$D$504, 4, FALSE),
  IFERROR(VLOOKUP(DATE(YEAR('Calculation sheet'!$B10), MONTH('Calculation sheet'!$B10)-2, 1), Rates!$A$2:$D$504, 4, FALSE), IFERROR(VLOOKUP(DATE(YEAR('Calculation sheet'!$B10), MONTH('Calculation sheet'!$B10)-3, 1), Rates!$A$2:$D$504, 4, FALSE),
  "")))),
IF(Input!$B$10=Input!$I$4,
  IFERROR(VLOOKUP(DATE(YEAR('Calculation sheet'!$B10), MONTH('Calculation sheet'!$B10), 1), Rates!$A$2:$E$504, 5, FALSE),
  IFERROR(VLOOKUP(DATE(YEAR('Calculation sheet'!$B10), MONTH('Calculation sheet'!$B10)-1, 1), Rates!$A$2:$E$504, 5, FALSE),
  IFERROR(VLOOKUP(DATE(YEAR('Calculation sheet'!$B10), MONTH('Calculation sheet'!$B10)-2, 1), Rates!$A$2:$E$504, 5, FALSE), IFERROR(VLOOKUP(DATE(YEAR('Calculation sheet'!$B10), MONTH('Calculation sheet'!$B10)-3, 1), Rates!$A$2:$E$504, 5, FALSE),
  "")))),
IF(Input!$B$10=Input!$I$5,
  IFERROR(VLOOKUP(DATE(YEAR('Calculation sheet'!$B10), MONTH('Calculation sheet'!$B10), 1), Rates!$A$2:$F$504, 6, FALSE),
  IFERROR(VLOOKUP(DATE(YEAR('Calculation sheet'!$B10), MONTH('Calculation sheet'!$B10)-1, 1), Rates!$A$2:$F$504, 6, FALSE),
  IFERROR(VLOOKUP(DATE(YEAR('Calculation sheet'!$B10), MONTH('Calculation sheet'!$B10)-2, 1), Rates!$A$2:$F$504, 6, FALSE), IFERROR(VLOOKUP(DATE(YEAR('Calculation sheet'!$B10), MONTH('Calculation sheet'!$B10)-3, 1), Rates!$A$2:$F$504, 6, FALSE),
  "")))),
IF(Input!$B$10=Input!$I$6,
  IFERROR(VLOOKUP(DATE(YEAR('Calculation sheet'!$B10), MONTH('Calculation sheet'!$B10), 1), Rates!$A$2:$G$504, 7, FALSE),
  IFERROR(VLOOKUP(DATE(YEAR('Calculation sheet'!$B10), MONTH('Calculation sheet'!$B10)-1, 1), Rates!$A$2:$G$504, 7, FALSE),
  IFERROR(VLOOKUP(DATE(YEAR('Calculation sheet'!$B10), MONTH('Calculation sheet'!$B10)-2, 1), Rates!$A$2:$G$504, 7, FALSE), IFERROR(VLOOKUP(DATE(YEAR('Calculation sheet'!$B10), MONTH('Calculation sheet'!$B10)-3, 1), Rates!$A$2:$G$504, 7, FALSE),
  "")))),
"")))))</f>
        <v/>
      </c>
      <c r="I10" s="114" t="str">
        <f>IF(AND('Calculation sheet'!$C10&lt;&gt;0,'Calculation sheet'!$H10=0%),H9,'Calculation sheet'!$H10)</f>
        <v/>
      </c>
      <c r="J10" s="108" t="str">
        <f t="shared" si="1"/>
        <v/>
      </c>
      <c r="K10" s="109" t="str">
        <f>IFERROR($A$4*'Calculation sheet'!$C10*'Calculation sheet'!$J10/N10,"")</f>
        <v/>
      </c>
      <c r="L10" s="115" t="str">
        <f>IFERROR('Calculation sheet'!$K10-'Calculation sheet'!$G10,"")</f>
        <v/>
      </c>
      <c r="M10" t="str">
        <f t="shared" si="2"/>
        <v/>
      </c>
      <c r="N10" s="133" t="str">
        <f t="shared" si="3"/>
        <v/>
      </c>
      <c r="O10" s="54"/>
      <c r="P10" s="54"/>
    </row>
    <row r="11" spans="1:16" x14ac:dyDescent="0.25">
      <c r="A11" s="100">
        <v>5</v>
      </c>
      <c r="B11" s="103" t="str">
        <f>IFERROR(IF(DATE(YEAR(B10),MONTH(B10),1)&gt;=DATE(YEAR(Input!$E$4),MONTH(Input!$E$4),1),"",DATE(YEAR(B10),MONTH(B10)+1,1)),"")</f>
        <v/>
      </c>
      <c r="C11" s="104" t="str">
        <f>IFERROR(IF(DATE(YEAR('Calculation sheet'!$B11),MONTH('Calculation sheet'!$B11),1)=DATE(YEAR(Input!$E$4),MONTH(Input!$E$4),1),Input!$H$4,IF('Calculation sheet'!$B11&lt;&gt;"",DAY(EOMONTH('Calculation sheet'!$B11,0)),"")),"")</f>
        <v/>
      </c>
      <c r="D11" s="105" t="str">
        <f>IFERROR(
  IF($C$4&lt;365,
    IFERROR(
      VLOOKUP(DATE(YEAR('Calculation sheet'!$B11), MONTH('Calculation sheet'!$B11), 1), Rates!$A$2:$B$504, 2, FALSE),
      IFERROR(
        VLOOKUP(DATE(YEAR('Calculation sheet'!$B11), MONTH('Calculation sheet'!$B11)-1, 1), Rates!$A$2:$B$504, 2, FALSE),
        IFERROR(
          VLOOKUP(DATE(YEAR('Calculation sheet'!$B11), MONTH('Calculation sheet'!$B11)-2, 1), Rates!$A$2:$B$504, 2, FALSE),
          VLOOKUP(DATE(YEAR('Calculation sheet'!$B11), MONTH('Calculation sheet'!$B11)-3, 1), Rates!$A$2:$B$504, 2, FALSE)
        )
      )
    ),
  IF($C$4&lt;730,
    IFERROR(
      VLOOKUP(DATE(YEAR('Calculation sheet'!$B11), MONTH('Calculation sheet'!$B11), 1), Rates!$A$2:$C$504, 3, FALSE),
      IFERROR(
        VLOOKUP(DATE(YEAR('Calculation sheet'!$B11), MONTH('Calculation sheet'!$B11)-1, 1), Rates!$A$2:$C$504, 3, FALSE),
        IFERROR(
          VLOOKUP(DATE(YEAR('Calculation sheet'!$B11), MONTH('Calculation sheet'!$B11)-2, 1), Rates!$A$2:$C$504, 3, FALSE),
          VLOOKUP(DATE(YEAR('Calculation sheet'!$B11), MONTH('Calculation sheet'!$B11)-3, 1), Rates!$A$2:$C$504, 3, FALSE)
        )
      )
    ),
  IF($C$4&lt;1095,
    IFERROR(
      VLOOKUP(DATE(YEAR('Calculation sheet'!$B11), MONTH('Calculation sheet'!$B11), 1), Rates!$A$2:$D$504, 4, FALSE),
      IFERROR(
        VLOOKUP(DATE(YEAR('Calculation sheet'!$B11), MONTH('Calculation sheet'!$B11)-1, 1), Rates!$A$2:$D$504, 4, FALSE),
        IFERROR(
          VLOOKUP(DATE(YEAR('Calculation sheet'!$B11), MONTH('Calculation sheet'!$B11)-2, 1), Rates!$A$2:$D$504, 4, FALSE),
          VLOOKUP(DATE(YEAR('Calculation sheet'!$B11), MONTH('Calculation sheet'!$B11)-3, 1), Rates!$A$2:$D$504, 4, FALSE)
        )
      )
    ),
  IF($C$4&lt;1460,
    IFERROR(
      VLOOKUP(DATE(YEAR('Calculation sheet'!$B11), MONTH('Calculation sheet'!$B11), 1), Rates!$A$2:$E$504, 5, FALSE),
      IFERROR(
        VLOOKUP(DATE(YEAR('Calculation sheet'!$B11), MONTH('Calculation sheet'!$B11)-1, 1), Rates!$A$2:$E$504, 5, FALSE),
        IFERROR(
          VLOOKUP(DATE(YEAR('Calculation sheet'!$B11), MONTH('Calculation sheet'!$B11)-2, 1), Rates!$A$2:$E$504, 5, FALSE),
          VLOOKUP(DATE(YEAR('Calculation sheet'!$B11), MONTH('Calculation sheet'!$B11)-3, 1), Rates!$A$2:$E$504, 5, FALSE)
        )
      )
    ),
  IF($C$4&lt;1825,
    IFERROR(
      VLOOKUP(DATE(YEAR('Calculation sheet'!$B11), MONTH('Calculation sheet'!$B11), 1), Rates!$A$2:$F$504, 6, FALSE),
      IFERROR(
        VLOOKUP(DATE(YEAR('Calculation sheet'!$B11), MONTH('Calculation sheet'!$B11)-1, 1), Rates!$A$2:$F$504, 6, FALSE),
        IFERROR(
          VLOOKUP(DATE(YEAR('Calculation sheet'!$B11), MONTH('Calculation sheet'!$B11)-2, 1), Rates!$A$2:$F$504, 6, FALSE),
          VLOOKUP(DATE(YEAR('Calculation sheet'!$B11), MONTH('Calculation sheet'!$B11)-3, 1), Rates!$A$2:$F$504, 6, FALSE)
        )
      )
    ),
    IFERROR(
      VLOOKUP(DATE(YEAR('Calculation sheet'!$B11), MONTH('Calculation sheet'!$B11), 1), Rates!$A$2:$G$504, 7, FALSE),
      IFERROR(
        VLOOKUP(DATE(YEAR('Calculation sheet'!$B11), MONTH('Calculation sheet'!$B11)-1, 1), Rates!$A$2:$G$504, 7, FALSE),
        IFERROR(
          VLOOKUP(DATE(YEAR('Calculation sheet'!$B11), MONTH('Calculation sheet'!$B11)-2, 1), Rates!$A$2:$G$504, 7, FALSE),
          VLOOKUP(DATE(YEAR('Calculation sheet'!$B11), MONTH('Calculation sheet'!$B11)-3, 1), Rates!$A$2:$G$504, 7, FALSE)
        )
      )
    )
  ))))),
  ""
)</f>
        <v/>
      </c>
      <c r="E11" s="105" t="str">
        <f>IF(AND('Calculation sheet'!$C11&lt;&gt;0,'Calculation sheet'!$D11=0%),D10,'Calculation sheet'!$D11)</f>
        <v/>
      </c>
      <c r="F11" s="105" t="str">
        <f t="shared" si="0"/>
        <v/>
      </c>
      <c r="G11" s="106" t="str">
        <f>IFERROR(IF('Calculation sheet'!$F11&lt;&gt;"",$A$4*'Calculation sheet'!$C11*'Calculation sheet'!$F11/N11,""),"")</f>
        <v/>
      </c>
      <c r="H11" s="105" t="str">
        <f>IF(Input!$B$10=Input!$I$2,
  IFERROR(VLOOKUP(DATE(YEAR('Calculation sheet'!$B11), MONTH('Calculation sheet'!$B11), 1), Rates!$A$2:$C$504, 3, FALSE),
  IFERROR(VLOOKUP(DATE(YEAR('Calculation sheet'!$B11), MONTH('Calculation sheet'!$B11)-1, 1), Rates!$A$2:$C$504, 3, FALSE),
  IFERROR(VLOOKUP(DATE(YEAR('Calculation sheet'!$B11), MONTH('Calculation sheet'!$B11)-2, 1), Rates!$A$2:$C$504, 3, FALSE), IFERROR(VLOOKUP(DATE(YEAR('Calculation sheet'!$B11), MONTH('Calculation sheet'!$B11)-3, 1), Rates!$A$2:$C$504, 3, FALSE),
  "")))),
IF(Input!$B$10=Input!$I$3,
  IFERROR(VLOOKUP(DATE(YEAR('Calculation sheet'!$B11), MONTH('Calculation sheet'!$B11), 1), Rates!$A$2:$D$504, 4, FALSE),
  IFERROR(VLOOKUP(DATE(YEAR('Calculation sheet'!$B11), MONTH('Calculation sheet'!$B11)-1, 1), Rates!$A$2:$D$504, 4, FALSE),
  IFERROR(VLOOKUP(DATE(YEAR('Calculation sheet'!$B11), MONTH('Calculation sheet'!$B11)-2, 1), Rates!$A$2:$D$504, 4, FALSE), IFERROR(VLOOKUP(DATE(YEAR('Calculation sheet'!$B11), MONTH('Calculation sheet'!$B11)-3, 1), Rates!$A$2:$D$504, 4, FALSE),
  "")))),
IF(Input!$B$10=Input!$I$4,
  IFERROR(VLOOKUP(DATE(YEAR('Calculation sheet'!$B11), MONTH('Calculation sheet'!$B11), 1), Rates!$A$2:$E$504, 5, FALSE),
  IFERROR(VLOOKUP(DATE(YEAR('Calculation sheet'!$B11), MONTH('Calculation sheet'!$B11)-1, 1), Rates!$A$2:$E$504, 5, FALSE),
  IFERROR(VLOOKUP(DATE(YEAR('Calculation sheet'!$B11), MONTH('Calculation sheet'!$B11)-2, 1), Rates!$A$2:$E$504, 5, FALSE), IFERROR(VLOOKUP(DATE(YEAR('Calculation sheet'!$B11), MONTH('Calculation sheet'!$B11)-3, 1), Rates!$A$2:$E$504, 5, FALSE),
  "")))),
IF(Input!$B$10=Input!$I$5,
  IFERROR(VLOOKUP(DATE(YEAR('Calculation sheet'!$B11), MONTH('Calculation sheet'!$B11), 1), Rates!$A$2:$F$504, 6, FALSE),
  IFERROR(VLOOKUP(DATE(YEAR('Calculation sheet'!$B11), MONTH('Calculation sheet'!$B11)-1, 1), Rates!$A$2:$F$504, 6, FALSE),
  IFERROR(VLOOKUP(DATE(YEAR('Calculation sheet'!$B11), MONTH('Calculation sheet'!$B11)-2, 1), Rates!$A$2:$F$504, 6, FALSE), IFERROR(VLOOKUP(DATE(YEAR('Calculation sheet'!$B11), MONTH('Calculation sheet'!$B11)-3, 1), Rates!$A$2:$F$504, 6, FALSE),
  "")))),
IF(Input!$B$10=Input!$I$6,
  IFERROR(VLOOKUP(DATE(YEAR('Calculation sheet'!$B11), MONTH('Calculation sheet'!$B11), 1), Rates!$A$2:$G$504, 7, FALSE),
  IFERROR(VLOOKUP(DATE(YEAR('Calculation sheet'!$B11), MONTH('Calculation sheet'!$B11)-1, 1), Rates!$A$2:$G$504, 7, FALSE),
  IFERROR(VLOOKUP(DATE(YEAR('Calculation sheet'!$B11), MONTH('Calculation sheet'!$B11)-2, 1), Rates!$A$2:$G$504, 7, FALSE), IFERROR(VLOOKUP(DATE(YEAR('Calculation sheet'!$B11), MONTH('Calculation sheet'!$B11)-3, 1), Rates!$A$2:$G$504, 7, FALSE),
  "")))),
"")))))</f>
        <v/>
      </c>
      <c r="I11" s="107" t="str">
        <f>IF(AND('Calculation sheet'!$C11&lt;&gt;0,'Calculation sheet'!$H11=0%),H10,'Calculation sheet'!$H11)</f>
        <v/>
      </c>
      <c r="J11" s="108" t="str">
        <f t="shared" si="1"/>
        <v/>
      </c>
      <c r="K11" s="109" t="str">
        <f>IFERROR($A$4*'Calculation sheet'!$C11*'Calculation sheet'!$J11/N11,"")</f>
        <v/>
      </c>
      <c r="L11" s="110" t="str">
        <f>IFERROR('Calculation sheet'!$K11-'Calculation sheet'!$G11,"")</f>
        <v/>
      </c>
      <c r="M11" t="str">
        <f t="shared" si="2"/>
        <v/>
      </c>
      <c r="N11" s="133" t="str">
        <f t="shared" si="3"/>
        <v/>
      </c>
      <c r="O11" s="54"/>
      <c r="P11" s="54"/>
    </row>
    <row r="12" spans="1:16" x14ac:dyDescent="0.25">
      <c r="A12" s="101">
        <v>6</v>
      </c>
      <c r="B12" s="111" t="str">
        <f>IFERROR(IF(DATE(YEAR(B11),MONTH(B11),1)&gt;=DATE(YEAR(Input!$E$4),MONTH(Input!$E$4),1),"",DATE(YEAR(B11),MONTH(B11)+1,1)),"")</f>
        <v/>
      </c>
      <c r="C12" s="112" t="str">
        <f>IFERROR(IF(DATE(YEAR('Calculation sheet'!$B12),MONTH('Calculation sheet'!$B12),1)=DATE(YEAR(Input!$E$4),MONTH(Input!$E$4),1),Input!$H$4,IF('Calculation sheet'!$B12&lt;&gt;"",DAY(EOMONTH('Calculation sheet'!$B12,0)),"")),"")</f>
        <v/>
      </c>
      <c r="D12" s="105" t="str">
        <f>IFERROR(
  IF($C$4&lt;365,
    IFERROR(
      VLOOKUP(DATE(YEAR('Calculation sheet'!$B12), MONTH('Calculation sheet'!$B12), 1), Rates!$A$2:$B$504, 2, FALSE),
      IFERROR(
        VLOOKUP(DATE(YEAR('Calculation sheet'!$B12), MONTH('Calculation sheet'!$B12)-1, 1), Rates!$A$2:$B$504, 2, FALSE),
        IFERROR(
          VLOOKUP(DATE(YEAR('Calculation sheet'!$B12), MONTH('Calculation sheet'!$B12)-2, 1), Rates!$A$2:$B$504, 2, FALSE),
          VLOOKUP(DATE(YEAR('Calculation sheet'!$B12), MONTH('Calculation sheet'!$B12)-3, 1), Rates!$A$2:$B$504, 2, FALSE)
        )
      )
    ),
  IF($C$4&lt;730,
    IFERROR(
      VLOOKUP(DATE(YEAR('Calculation sheet'!$B12), MONTH('Calculation sheet'!$B12), 1), Rates!$A$2:$C$504, 3, FALSE),
      IFERROR(
        VLOOKUP(DATE(YEAR('Calculation sheet'!$B12), MONTH('Calculation sheet'!$B12)-1, 1), Rates!$A$2:$C$504, 3, FALSE),
        IFERROR(
          VLOOKUP(DATE(YEAR('Calculation sheet'!$B12), MONTH('Calculation sheet'!$B12)-2, 1), Rates!$A$2:$C$504, 3, FALSE),
          VLOOKUP(DATE(YEAR('Calculation sheet'!$B12), MONTH('Calculation sheet'!$B12)-3, 1), Rates!$A$2:$C$504, 3, FALSE)
        )
      )
    ),
  IF($C$4&lt;1095,
    IFERROR(
      VLOOKUP(DATE(YEAR('Calculation sheet'!$B12), MONTH('Calculation sheet'!$B12), 1), Rates!$A$2:$D$504, 4, FALSE),
      IFERROR(
        VLOOKUP(DATE(YEAR('Calculation sheet'!$B12), MONTH('Calculation sheet'!$B12)-1, 1), Rates!$A$2:$D$504, 4, FALSE),
        IFERROR(
          VLOOKUP(DATE(YEAR('Calculation sheet'!$B12), MONTH('Calculation sheet'!$B12)-2, 1), Rates!$A$2:$D$504, 4, FALSE),
          VLOOKUP(DATE(YEAR('Calculation sheet'!$B12), MONTH('Calculation sheet'!$B12)-3, 1), Rates!$A$2:$D$504, 4, FALSE)
        )
      )
    ),
  IF($C$4&lt;1460,
    IFERROR(
      VLOOKUP(DATE(YEAR('Calculation sheet'!$B12), MONTH('Calculation sheet'!$B12), 1), Rates!$A$2:$E$504, 5, FALSE),
      IFERROR(
        VLOOKUP(DATE(YEAR('Calculation sheet'!$B12), MONTH('Calculation sheet'!$B12)-1, 1), Rates!$A$2:$E$504, 5, FALSE),
        IFERROR(
          VLOOKUP(DATE(YEAR('Calculation sheet'!$B12), MONTH('Calculation sheet'!$B12)-2, 1), Rates!$A$2:$E$504, 5, FALSE),
          VLOOKUP(DATE(YEAR('Calculation sheet'!$B12), MONTH('Calculation sheet'!$B12)-3, 1), Rates!$A$2:$E$504, 5, FALSE)
        )
      )
    ),
  IF($C$4&lt;1825,
    IFERROR(
      VLOOKUP(DATE(YEAR('Calculation sheet'!$B12), MONTH('Calculation sheet'!$B12), 1), Rates!$A$2:$F$504, 6, FALSE),
      IFERROR(
        VLOOKUP(DATE(YEAR('Calculation sheet'!$B12), MONTH('Calculation sheet'!$B12)-1, 1), Rates!$A$2:$F$504, 6, FALSE),
        IFERROR(
          VLOOKUP(DATE(YEAR('Calculation sheet'!$B12), MONTH('Calculation sheet'!$B12)-2, 1), Rates!$A$2:$F$504, 6, FALSE),
          VLOOKUP(DATE(YEAR('Calculation sheet'!$B12), MONTH('Calculation sheet'!$B12)-3, 1), Rates!$A$2:$F$504, 6, FALSE)
        )
      )
    ),
    IFERROR(
      VLOOKUP(DATE(YEAR('Calculation sheet'!$B12), MONTH('Calculation sheet'!$B12), 1), Rates!$A$2:$G$504, 7, FALSE),
      IFERROR(
        VLOOKUP(DATE(YEAR('Calculation sheet'!$B12), MONTH('Calculation sheet'!$B12)-1, 1), Rates!$A$2:$G$504, 7, FALSE),
        IFERROR(
          VLOOKUP(DATE(YEAR('Calculation sheet'!$B12), MONTH('Calculation sheet'!$B12)-2, 1), Rates!$A$2:$G$504, 7, FALSE),
          VLOOKUP(DATE(YEAR('Calculation sheet'!$B12), MONTH('Calculation sheet'!$B12)-3, 1), Rates!$A$2:$G$504, 7, FALSE)
        )
      )
    )
  ))))),
  ""
)</f>
        <v/>
      </c>
      <c r="E12" s="113" t="str">
        <f>IF(AND('Calculation sheet'!$C12&lt;&gt;0,'Calculation sheet'!$D12=0%),D11,'Calculation sheet'!$D12)</f>
        <v/>
      </c>
      <c r="F12" s="105" t="str">
        <f t="shared" si="0"/>
        <v/>
      </c>
      <c r="G12" s="106" t="str">
        <f>IFERROR(IF('Calculation sheet'!$F12&lt;&gt;"",$A$4*'Calculation sheet'!$C12*'Calculation sheet'!$F12/N12,""),"")</f>
        <v/>
      </c>
      <c r="H12" s="105" t="str">
        <f>IF(Input!$B$10=Input!$I$2,
  IFERROR(VLOOKUP(DATE(YEAR('Calculation sheet'!$B12), MONTH('Calculation sheet'!$B12), 1), Rates!$A$2:$C$504, 3, FALSE),
  IFERROR(VLOOKUP(DATE(YEAR('Calculation sheet'!$B12), MONTH('Calculation sheet'!$B12)-1, 1), Rates!$A$2:$C$504, 3, FALSE),
  IFERROR(VLOOKUP(DATE(YEAR('Calculation sheet'!$B12), MONTH('Calculation sheet'!$B12)-2, 1), Rates!$A$2:$C$504, 3, FALSE), IFERROR(VLOOKUP(DATE(YEAR('Calculation sheet'!$B12), MONTH('Calculation sheet'!$B12)-3, 1), Rates!$A$2:$C$504, 3, FALSE),
  "")))),
IF(Input!$B$10=Input!$I$3,
  IFERROR(VLOOKUP(DATE(YEAR('Calculation sheet'!$B12), MONTH('Calculation sheet'!$B12), 1), Rates!$A$2:$D$504, 4, FALSE),
  IFERROR(VLOOKUP(DATE(YEAR('Calculation sheet'!$B12), MONTH('Calculation sheet'!$B12)-1, 1), Rates!$A$2:$D$504, 4, FALSE),
  IFERROR(VLOOKUP(DATE(YEAR('Calculation sheet'!$B12), MONTH('Calculation sheet'!$B12)-2, 1), Rates!$A$2:$D$504, 4, FALSE), IFERROR(VLOOKUP(DATE(YEAR('Calculation sheet'!$B12), MONTH('Calculation sheet'!$B12)-3, 1), Rates!$A$2:$D$504, 4, FALSE),
  "")))),
IF(Input!$B$10=Input!$I$4,
  IFERROR(VLOOKUP(DATE(YEAR('Calculation sheet'!$B12), MONTH('Calculation sheet'!$B12), 1), Rates!$A$2:$E$504, 5, FALSE),
  IFERROR(VLOOKUP(DATE(YEAR('Calculation sheet'!$B12), MONTH('Calculation sheet'!$B12)-1, 1), Rates!$A$2:$E$504, 5, FALSE),
  IFERROR(VLOOKUP(DATE(YEAR('Calculation sheet'!$B12), MONTH('Calculation sheet'!$B12)-2, 1), Rates!$A$2:$E$504, 5, FALSE), IFERROR(VLOOKUP(DATE(YEAR('Calculation sheet'!$B12), MONTH('Calculation sheet'!$B12)-3, 1), Rates!$A$2:$E$504, 5, FALSE),
  "")))),
IF(Input!$B$10=Input!$I$5,
  IFERROR(VLOOKUP(DATE(YEAR('Calculation sheet'!$B12), MONTH('Calculation sheet'!$B12), 1), Rates!$A$2:$F$504, 6, FALSE),
  IFERROR(VLOOKUP(DATE(YEAR('Calculation sheet'!$B12), MONTH('Calculation sheet'!$B12)-1, 1), Rates!$A$2:$F$504, 6, FALSE),
  IFERROR(VLOOKUP(DATE(YEAR('Calculation sheet'!$B12), MONTH('Calculation sheet'!$B12)-2, 1), Rates!$A$2:$F$504, 6, FALSE), IFERROR(VLOOKUP(DATE(YEAR('Calculation sheet'!$B12), MONTH('Calculation sheet'!$B12)-3, 1), Rates!$A$2:$F$504, 6, FALSE),
  "")))),
IF(Input!$B$10=Input!$I$6,
  IFERROR(VLOOKUP(DATE(YEAR('Calculation sheet'!$B12), MONTH('Calculation sheet'!$B12), 1), Rates!$A$2:$G$504, 7, FALSE),
  IFERROR(VLOOKUP(DATE(YEAR('Calculation sheet'!$B12), MONTH('Calculation sheet'!$B12)-1, 1), Rates!$A$2:$G$504, 7, FALSE),
  IFERROR(VLOOKUP(DATE(YEAR('Calculation sheet'!$B12), MONTH('Calculation sheet'!$B12)-2, 1), Rates!$A$2:$G$504, 7, FALSE), IFERROR(VLOOKUP(DATE(YEAR('Calculation sheet'!$B12), MONTH('Calculation sheet'!$B12)-3, 1), Rates!$A$2:$G$504, 7, FALSE),
  "")))),
"")))))</f>
        <v/>
      </c>
      <c r="I12" s="114" t="str">
        <f>IF(AND('Calculation sheet'!$C12&lt;&gt;0,'Calculation sheet'!$H12=0%),H11,'Calculation sheet'!$H12)</f>
        <v/>
      </c>
      <c r="J12" s="108" t="str">
        <f t="shared" si="1"/>
        <v/>
      </c>
      <c r="K12" s="109" t="str">
        <f>IFERROR($A$4*'Calculation sheet'!$C12*'Calculation sheet'!$J12/N12,"")</f>
        <v/>
      </c>
      <c r="L12" s="115" t="str">
        <f>IFERROR('Calculation sheet'!$K12-'Calculation sheet'!$G12,"")</f>
        <v/>
      </c>
      <c r="M12" t="str">
        <f t="shared" si="2"/>
        <v/>
      </c>
      <c r="N12" s="133" t="str">
        <f t="shared" si="3"/>
        <v/>
      </c>
      <c r="O12" s="54"/>
      <c r="P12" s="54"/>
    </row>
    <row r="13" spans="1:16" x14ac:dyDescent="0.25">
      <c r="A13" s="100">
        <v>7</v>
      </c>
      <c r="B13" s="103" t="str">
        <f>IFERROR(IF(DATE(YEAR(B12),MONTH(B12),1)&gt;=DATE(YEAR(Input!$E$4),MONTH(Input!$E$4),1),"",DATE(YEAR(B12),MONTH(B12)+1,1)),"")</f>
        <v/>
      </c>
      <c r="C13" s="104" t="str">
        <f>IFERROR(IF(DATE(YEAR('Calculation sheet'!$B13),MONTH('Calculation sheet'!$B13),1)=DATE(YEAR(Input!$E$4),MONTH(Input!$E$4),1),Input!$H$4,IF('Calculation sheet'!$B13&lt;&gt;"",DAY(EOMONTH('Calculation sheet'!$B13,0)),"")),"")</f>
        <v/>
      </c>
      <c r="D13" s="105" t="str">
        <f>IFERROR(
  IF($C$4&lt;365,
    IFERROR(
      VLOOKUP(DATE(YEAR('Calculation sheet'!$B13), MONTH('Calculation sheet'!$B13), 1), Rates!$A$2:$B$504, 2, FALSE),
      IFERROR(
        VLOOKUP(DATE(YEAR('Calculation sheet'!$B13), MONTH('Calculation sheet'!$B13)-1, 1), Rates!$A$2:$B$504, 2, FALSE),
        IFERROR(
          VLOOKUP(DATE(YEAR('Calculation sheet'!$B13), MONTH('Calculation sheet'!$B13)-2, 1), Rates!$A$2:$B$504, 2, FALSE),
          VLOOKUP(DATE(YEAR('Calculation sheet'!$B13), MONTH('Calculation sheet'!$B13)-3, 1), Rates!$A$2:$B$504, 2, FALSE)
        )
      )
    ),
  IF($C$4&lt;730,
    IFERROR(
      VLOOKUP(DATE(YEAR('Calculation sheet'!$B13), MONTH('Calculation sheet'!$B13), 1), Rates!$A$2:$C$504, 3, FALSE),
      IFERROR(
        VLOOKUP(DATE(YEAR('Calculation sheet'!$B13), MONTH('Calculation sheet'!$B13)-1, 1), Rates!$A$2:$C$504, 3, FALSE),
        IFERROR(
          VLOOKUP(DATE(YEAR('Calculation sheet'!$B13), MONTH('Calculation sheet'!$B13)-2, 1), Rates!$A$2:$C$504, 3, FALSE),
          VLOOKUP(DATE(YEAR('Calculation sheet'!$B13), MONTH('Calculation sheet'!$B13)-3, 1), Rates!$A$2:$C$504, 3, FALSE)
        )
      )
    ),
  IF($C$4&lt;1095,
    IFERROR(
      VLOOKUP(DATE(YEAR('Calculation sheet'!$B13), MONTH('Calculation sheet'!$B13), 1), Rates!$A$2:$D$504, 4, FALSE),
      IFERROR(
        VLOOKUP(DATE(YEAR('Calculation sheet'!$B13), MONTH('Calculation sheet'!$B13)-1, 1), Rates!$A$2:$D$504, 4, FALSE),
        IFERROR(
          VLOOKUP(DATE(YEAR('Calculation sheet'!$B13), MONTH('Calculation sheet'!$B13)-2, 1), Rates!$A$2:$D$504, 4, FALSE),
          VLOOKUP(DATE(YEAR('Calculation sheet'!$B13), MONTH('Calculation sheet'!$B13)-3, 1), Rates!$A$2:$D$504, 4, FALSE)
        )
      )
    ),
  IF($C$4&lt;1460,
    IFERROR(
      VLOOKUP(DATE(YEAR('Calculation sheet'!$B13), MONTH('Calculation sheet'!$B13), 1), Rates!$A$2:$E$504, 5, FALSE),
      IFERROR(
        VLOOKUP(DATE(YEAR('Calculation sheet'!$B13), MONTH('Calculation sheet'!$B13)-1, 1), Rates!$A$2:$E$504, 5, FALSE),
        IFERROR(
          VLOOKUP(DATE(YEAR('Calculation sheet'!$B13), MONTH('Calculation sheet'!$B13)-2, 1), Rates!$A$2:$E$504, 5, FALSE),
          VLOOKUP(DATE(YEAR('Calculation sheet'!$B13), MONTH('Calculation sheet'!$B13)-3, 1), Rates!$A$2:$E$504, 5, FALSE)
        )
      )
    ),
  IF($C$4&lt;1825,
    IFERROR(
      VLOOKUP(DATE(YEAR('Calculation sheet'!$B13), MONTH('Calculation sheet'!$B13), 1), Rates!$A$2:$F$504, 6, FALSE),
      IFERROR(
        VLOOKUP(DATE(YEAR('Calculation sheet'!$B13), MONTH('Calculation sheet'!$B13)-1, 1), Rates!$A$2:$F$504, 6, FALSE),
        IFERROR(
          VLOOKUP(DATE(YEAR('Calculation sheet'!$B13), MONTH('Calculation sheet'!$B13)-2, 1), Rates!$A$2:$F$504, 6, FALSE),
          VLOOKUP(DATE(YEAR('Calculation sheet'!$B13), MONTH('Calculation sheet'!$B13)-3, 1), Rates!$A$2:$F$504, 6, FALSE)
        )
      )
    ),
    IFERROR(
      VLOOKUP(DATE(YEAR('Calculation sheet'!$B13), MONTH('Calculation sheet'!$B13), 1), Rates!$A$2:$G$504, 7, FALSE),
      IFERROR(
        VLOOKUP(DATE(YEAR('Calculation sheet'!$B13), MONTH('Calculation sheet'!$B13)-1, 1), Rates!$A$2:$G$504, 7, FALSE),
        IFERROR(
          VLOOKUP(DATE(YEAR('Calculation sheet'!$B13), MONTH('Calculation sheet'!$B13)-2, 1), Rates!$A$2:$G$504, 7, FALSE),
          VLOOKUP(DATE(YEAR('Calculation sheet'!$B13), MONTH('Calculation sheet'!$B13)-3, 1), Rates!$A$2:$G$504, 7, FALSE)
        )
      )
    )
  ))))),
  ""
)</f>
        <v/>
      </c>
      <c r="E13" s="105" t="str">
        <f>IF(AND('Calculation sheet'!$C13&lt;&gt;0,'Calculation sheet'!$D13=0%),D12,'Calculation sheet'!$D13)</f>
        <v/>
      </c>
      <c r="F13" s="105" t="str">
        <f t="shared" si="0"/>
        <v/>
      </c>
      <c r="G13" s="106" t="str">
        <f>IFERROR(IF('Calculation sheet'!$F13&lt;&gt;"",$A$4*'Calculation sheet'!$C13*'Calculation sheet'!$F13/N13,""),"")</f>
        <v/>
      </c>
      <c r="H13" s="105" t="str">
        <f>IF(Input!$B$10=Input!$I$2,
  IFERROR(VLOOKUP(DATE(YEAR('Calculation sheet'!$B13), MONTH('Calculation sheet'!$B13), 1), Rates!$A$2:$C$504, 3, FALSE),
  IFERROR(VLOOKUP(DATE(YEAR('Calculation sheet'!$B13), MONTH('Calculation sheet'!$B13)-1, 1), Rates!$A$2:$C$504, 3, FALSE),
  IFERROR(VLOOKUP(DATE(YEAR('Calculation sheet'!$B13), MONTH('Calculation sheet'!$B13)-2, 1), Rates!$A$2:$C$504, 3, FALSE), IFERROR(VLOOKUP(DATE(YEAR('Calculation sheet'!$B13), MONTH('Calculation sheet'!$B13)-3, 1), Rates!$A$2:$C$504, 3, FALSE),
  "")))),
IF(Input!$B$10=Input!$I$3,
  IFERROR(VLOOKUP(DATE(YEAR('Calculation sheet'!$B13), MONTH('Calculation sheet'!$B13), 1), Rates!$A$2:$D$504, 4, FALSE),
  IFERROR(VLOOKUP(DATE(YEAR('Calculation sheet'!$B13), MONTH('Calculation sheet'!$B13)-1, 1), Rates!$A$2:$D$504, 4, FALSE),
  IFERROR(VLOOKUP(DATE(YEAR('Calculation sheet'!$B13), MONTH('Calculation sheet'!$B13)-2, 1), Rates!$A$2:$D$504, 4, FALSE), IFERROR(VLOOKUP(DATE(YEAR('Calculation sheet'!$B13), MONTH('Calculation sheet'!$B13)-3, 1), Rates!$A$2:$D$504, 4, FALSE),
  "")))),
IF(Input!$B$10=Input!$I$4,
  IFERROR(VLOOKUP(DATE(YEAR('Calculation sheet'!$B13), MONTH('Calculation sheet'!$B13), 1), Rates!$A$2:$E$504, 5, FALSE),
  IFERROR(VLOOKUP(DATE(YEAR('Calculation sheet'!$B13), MONTH('Calculation sheet'!$B13)-1, 1), Rates!$A$2:$E$504, 5, FALSE),
  IFERROR(VLOOKUP(DATE(YEAR('Calculation sheet'!$B13), MONTH('Calculation sheet'!$B13)-2, 1), Rates!$A$2:$E$504, 5, FALSE), IFERROR(VLOOKUP(DATE(YEAR('Calculation sheet'!$B13), MONTH('Calculation sheet'!$B13)-3, 1), Rates!$A$2:$E$504, 5, FALSE),
  "")))),
IF(Input!$B$10=Input!$I$5,
  IFERROR(VLOOKUP(DATE(YEAR('Calculation sheet'!$B13), MONTH('Calculation sheet'!$B13), 1), Rates!$A$2:$F$504, 6, FALSE),
  IFERROR(VLOOKUP(DATE(YEAR('Calculation sheet'!$B13), MONTH('Calculation sheet'!$B13)-1, 1), Rates!$A$2:$F$504, 6, FALSE),
  IFERROR(VLOOKUP(DATE(YEAR('Calculation sheet'!$B13), MONTH('Calculation sheet'!$B13)-2, 1), Rates!$A$2:$F$504, 6, FALSE), IFERROR(VLOOKUP(DATE(YEAR('Calculation sheet'!$B13), MONTH('Calculation sheet'!$B13)-3, 1), Rates!$A$2:$F$504, 6, FALSE),
  "")))),
IF(Input!$B$10=Input!$I$6,
  IFERROR(VLOOKUP(DATE(YEAR('Calculation sheet'!$B13), MONTH('Calculation sheet'!$B13), 1), Rates!$A$2:$G$504, 7, FALSE),
  IFERROR(VLOOKUP(DATE(YEAR('Calculation sheet'!$B13), MONTH('Calculation sheet'!$B13)-1, 1), Rates!$A$2:$G$504, 7, FALSE),
  IFERROR(VLOOKUP(DATE(YEAR('Calculation sheet'!$B13), MONTH('Calculation sheet'!$B13)-2, 1), Rates!$A$2:$G$504, 7, FALSE), IFERROR(VLOOKUP(DATE(YEAR('Calculation sheet'!$B13), MONTH('Calculation sheet'!$B13)-3, 1), Rates!$A$2:$G$504, 7, FALSE),
  "")))),
"")))))</f>
        <v/>
      </c>
      <c r="I13" s="107" t="str">
        <f>IF(AND('Calculation sheet'!$C13&lt;&gt;0,'Calculation sheet'!$H13=0%),H12,'Calculation sheet'!$H13)</f>
        <v/>
      </c>
      <c r="J13" s="108" t="str">
        <f t="shared" si="1"/>
        <v/>
      </c>
      <c r="K13" s="109" t="str">
        <f>IFERROR($A$4*'Calculation sheet'!$C13*'Calculation sheet'!$J13/N13,"")</f>
        <v/>
      </c>
      <c r="L13" s="110" t="str">
        <f>IFERROR('Calculation sheet'!$K13-'Calculation sheet'!$G13,"")</f>
        <v/>
      </c>
      <c r="M13" t="str">
        <f t="shared" si="2"/>
        <v/>
      </c>
      <c r="N13" s="133" t="str">
        <f t="shared" si="3"/>
        <v/>
      </c>
      <c r="O13" s="54"/>
      <c r="P13" s="54"/>
    </row>
    <row r="14" spans="1:16" x14ac:dyDescent="0.25">
      <c r="A14" s="101">
        <v>8</v>
      </c>
      <c r="B14" s="111" t="str">
        <f>IFERROR(IF(DATE(YEAR(B13),MONTH(B13),1)&gt;=DATE(YEAR(Input!$E$4),MONTH(Input!$E$4),1),"",DATE(YEAR(B13),MONTH(B13)+1,1)),"")</f>
        <v/>
      </c>
      <c r="C14" s="112" t="str">
        <f>IFERROR(IF(DATE(YEAR('Calculation sheet'!$B14),MONTH('Calculation sheet'!$B14),1)=DATE(YEAR(Input!$E$4),MONTH(Input!$E$4),1),Input!$H$4,IF('Calculation sheet'!$B14&lt;&gt;"",DAY(EOMONTH('Calculation sheet'!$B14,0)),"")),"")</f>
        <v/>
      </c>
      <c r="D14" s="105" t="str">
        <f>IFERROR(
  IF($C$4&lt;365,
    IFERROR(
      VLOOKUP(DATE(YEAR('Calculation sheet'!$B14), MONTH('Calculation sheet'!$B14), 1), Rates!$A$2:$B$504, 2, FALSE),
      IFERROR(
        VLOOKUP(DATE(YEAR('Calculation sheet'!$B14), MONTH('Calculation sheet'!$B14)-1, 1), Rates!$A$2:$B$504, 2, FALSE),
        IFERROR(
          VLOOKUP(DATE(YEAR('Calculation sheet'!$B14), MONTH('Calculation sheet'!$B14)-2, 1), Rates!$A$2:$B$504, 2, FALSE),
          VLOOKUP(DATE(YEAR('Calculation sheet'!$B14), MONTH('Calculation sheet'!$B14)-3, 1), Rates!$A$2:$B$504, 2, FALSE)
        )
      )
    ),
  IF($C$4&lt;730,
    IFERROR(
      VLOOKUP(DATE(YEAR('Calculation sheet'!$B14), MONTH('Calculation sheet'!$B14), 1), Rates!$A$2:$C$504, 3, FALSE),
      IFERROR(
        VLOOKUP(DATE(YEAR('Calculation sheet'!$B14), MONTH('Calculation sheet'!$B14)-1, 1), Rates!$A$2:$C$504, 3, FALSE),
        IFERROR(
          VLOOKUP(DATE(YEAR('Calculation sheet'!$B14), MONTH('Calculation sheet'!$B14)-2, 1), Rates!$A$2:$C$504, 3, FALSE),
          VLOOKUP(DATE(YEAR('Calculation sheet'!$B14), MONTH('Calculation sheet'!$B14)-3, 1), Rates!$A$2:$C$504, 3, FALSE)
        )
      )
    ),
  IF($C$4&lt;1095,
    IFERROR(
      VLOOKUP(DATE(YEAR('Calculation sheet'!$B14), MONTH('Calculation sheet'!$B14), 1), Rates!$A$2:$D$504, 4, FALSE),
      IFERROR(
        VLOOKUP(DATE(YEAR('Calculation sheet'!$B14), MONTH('Calculation sheet'!$B14)-1, 1), Rates!$A$2:$D$504, 4, FALSE),
        IFERROR(
          VLOOKUP(DATE(YEAR('Calculation sheet'!$B14), MONTH('Calculation sheet'!$B14)-2, 1), Rates!$A$2:$D$504, 4, FALSE),
          VLOOKUP(DATE(YEAR('Calculation sheet'!$B14), MONTH('Calculation sheet'!$B14)-3, 1), Rates!$A$2:$D$504, 4, FALSE)
        )
      )
    ),
  IF($C$4&lt;1460,
    IFERROR(
      VLOOKUP(DATE(YEAR('Calculation sheet'!$B14), MONTH('Calculation sheet'!$B14), 1), Rates!$A$2:$E$504, 5, FALSE),
      IFERROR(
        VLOOKUP(DATE(YEAR('Calculation sheet'!$B14), MONTH('Calculation sheet'!$B14)-1, 1), Rates!$A$2:$E$504, 5, FALSE),
        IFERROR(
          VLOOKUP(DATE(YEAR('Calculation sheet'!$B14), MONTH('Calculation sheet'!$B14)-2, 1), Rates!$A$2:$E$504, 5, FALSE),
          VLOOKUP(DATE(YEAR('Calculation sheet'!$B14), MONTH('Calculation sheet'!$B14)-3, 1), Rates!$A$2:$E$504, 5, FALSE)
        )
      )
    ),
  IF($C$4&lt;1825,
    IFERROR(
      VLOOKUP(DATE(YEAR('Calculation sheet'!$B14), MONTH('Calculation sheet'!$B14), 1), Rates!$A$2:$F$504, 6, FALSE),
      IFERROR(
        VLOOKUP(DATE(YEAR('Calculation sheet'!$B14), MONTH('Calculation sheet'!$B14)-1, 1), Rates!$A$2:$F$504, 6, FALSE),
        IFERROR(
          VLOOKUP(DATE(YEAR('Calculation sheet'!$B14), MONTH('Calculation sheet'!$B14)-2, 1), Rates!$A$2:$F$504, 6, FALSE),
          VLOOKUP(DATE(YEAR('Calculation sheet'!$B14), MONTH('Calculation sheet'!$B14)-3, 1), Rates!$A$2:$F$504, 6, FALSE)
        )
      )
    ),
    IFERROR(
      VLOOKUP(DATE(YEAR('Calculation sheet'!$B14), MONTH('Calculation sheet'!$B14), 1), Rates!$A$2:$G$504, 7, FALSE),
      IFERROR(
        VLOOKUP(DATE(YEAR('Calculation sheet'!$B14), MONTH('Calculation sheet'!$B14)-1, 1), Rates!$A$2:$G$504, 7, FALSE),
        IFERROR(
          VLOOKUP(DATE(YEAR('Calculation sheet'!$B14), MONTH('Calculation sheet'!$B14)-2, 1), Rates!$A$2:$G$504, 7, FALSE),
          VLOOKUP(DATE(YEAR('Calculation sheet'!$B14), MONTH('Calculation sheet'!$B14)-3, 1), Rates!$A$2:$G$504, 7, FALSE)
        )
      )
    )
  ))))),
  ""
)</f>
        <v/>
      </c>
      <c r="E14" s="113" t="str">
        <f>IF(AND('Calculation sheet'!$C14&lt;&gt;0,'Calculation sheet'!$D14=0%),D13,'Calculation sheet'!$D14)</f>
        <v/>
      </c>
      <c r="F14" s="105" t="str">
        <f t="shared" si="0"/>
        <v/>
      </c>
      <c r="G14" s="106" t="str">
        <f>IFERROR(IF('Calculation sheet'!$F14&lt;&gt;"",$A$4*'Calculation sheet'!$C14*'Calculation sheet'!$F14/N14,""),"")</f>
        <v/>
      </c>
      <c r="H14" s="105" t="str">
        <f>IF(Input!$B$10=Input!$I$2,
  IFERROR(VLOOKUP(DATE(YEAR('Calculation sheet'!$B14), MONTH('Calculation sheet'!$B14), 1), Rates!$A$2:$C$504, 3, FALSE),
  IFERROR(VLOOKUP(DATE(YEAR('Calculation sheet'!$B14), MONTH('Calculation sheet'!$B14)-1, 1), Rates!$A$2:$C$504, 3, FALSE),
  IFERROR(VLOOKUP(DATE(YEAR('Calculation sheet'!$B14), MONTH('Calculation sheet'!$B14)-2, 1), Rates!$A$2:$C$504, 3, FALSE), IFERROR(VLOOKUP(DATE(YEAR('Calculation sheet'!$B14), MONTH('Calculation sheet'!$B14)-3, 1), Rates!$A$2:$C$504, 3, FALSE),
  "")))),
IF(Input!$B$10=Input!$I$3,
  IFERROR(VLOOKUP(DATE(YEAR('Calculation sheet'!$B14), MONTH('Calculation sheet'!$B14), 1), Rates!$A$2:$D$504, 4, FALSE),
  IFERROR(VLOOKUP(DATE(YEAR('Calculation sheet'!$B14), MONTH('Calculation sheet'!$B14)-1, 1), Rates!$A$2:$D$504, 4, FALSE),
  IFERROR(VLOOKUP(DATE(YEAR('Calculation sheet'!$B14), MONTH('Calculation sheet'!$B14)-2, 1), Rates!$A$2:$D$504, 4, FALSE), IFERROR(VLOOKUP(DATE(YEAR('Calculation sheet'!$B14), MONTH('Calculation sheet'!$B14)-3, 1), Rates!$A$2:$D$504, 4, FALSE),
  "")))),
IF(Input!$B$10=Input!$I$4,
  IFERROR(VLOOKUP(DATE(YEAR('Calculation sheet'!$B14), MONTH('Calculation sheet'!$B14), 1), Rates!$A$2:$E$504, 5, FALSE),
  IFERROR(VLOOKUP(DATE(YEAR('Calculation sheet'!$B14), MONTH('Calculation sheet'!$B14)-1, 1), Rates!$A$2:$E$504, 5, FALSE),
  IFERROR(VLOOKUP(DATE(YEAR('Calculation sheet'!$B14), MONTH('Calculation sheet'!$B14)-2, 1), Rates!$A$2:$E$504, 5, FALSE), IFERROR(VLOOKUP(DATE(YEAR('Calculation sheet'!$B14), MONTH('Calculation sheet'!$B14)-3, 1), Rates!$A$2:$E$504, 5, FALSE),
  "")))),
IF(Input!$B$10=Input!$I$5,
  IFERROR(VLOOKUP(DATE(YEAR('Calculation sheet'!$B14), MONTH('Calculation sheet'!$B14), 1), Rates!$A$2:$F$504, 6, FALSE),
  IFERROR(VLOOKUP(DATE(YEAR('Calculation sheet'!$B14), MONTH('Calculation sheet'!$B14)-1, 1), Rates!$A$2:$F$504, 6, FALSE),
  IFERROR(VLOOKUP(DATE(YEAR('Calculation sheet'!$B14), MONTH('Calculation sheet'!$B14)-2, 1), Rates!$A$2:$F$504, 6, FALSE), IFERROR(VLOOKUP(DATE(YEAR('Calculation sheet'!$B14), MONTH('Calculation sheet'!$B14)-3, 1), Rates!$A$2:$F$504, 6, FALSE),
  "")))),
IF(Input!$B$10=Input!$I$6,
  IFERROR(VLOOKUP(DATE(YEAR('Calculation sheet'!$B14), MONTH('Calculation sheet'!$B14), 1), Rates!$A$2:$G$504, 7, FALSE),
  IFERROR(VLOOKUP(DATE(YEAR('Calculation sheet'!$B14), MONTH('Calculation sheet'!$B14)-1, 1), Rates!$A$2:$G$504, 7, FALSE),
  IFERROR(VLOOKUP(DATE(YEAR('Calculation sheet'!$B14), MONTH('Calculation sheet'!$B14)-2, 1), Rates!$A$2:$G$504, 7, FALSE), IFERROR(VLOOKUP(DATE(YEAR('Calculation sheet'!$B14), MONTH('Calculation sheet'!$B14)-3, 1), Rates!$A$2:$G$504, 7, FALSE),
  "")))),
"")))))</f>
        <v/>
      </c>
      <c r="I14" s="114" t="str">
        <f>IF(AND('Calculation sheet'!$C14&lt;&gt;0,'Calculation sheet'!$H14=0%),H13,'Calculation sheet'!$H14)</f>
        <v/>
      </c>
      <c r="J14" s="108" t="str">
        <f t="shared" si="1"/>
        <v/>
      </c>
      <c r="K14" s="109" t="str">
        <f>IFERROR($A$4*'Calculation sheet'!$C14*'Calculation sheet'!$J14/N14,"")</f>
        <v/>
      </c>
      <c r="L14" s="115" t="str">
        <f>IFERROR('Calculation sheet'!$K14-'Calculation sheet'!$G14,"")</f>
        <v/>
      </c>
      <c r="M14" t="str">
        <f t="shared" si="2"/>
        <v/>
      </c>
      <c r="N14" s="133" t="str">
        <f t="shared" si="3"/>
        <v/>
      </c>
      <c r="O14" s="54"/>
      <c r="P14" s="54"/>
    </row>
    <row r="15" spans="1:16" x14ac:dyDescent="0.25">
      <c r="A15" s="100">
        <v>9</v>
      </c>
      <c r="B15" s="103" t="str">
        <f>IFERROR(IF(DATE(YEAR(B14),MONTH(B14),1)&gt;=DATE(YEAR(Input!$E$4),MONTH(Input!$E$4),1),"",DATE(YEAR(B14),MONTH(B14)+1,1)),"")</f>
        <v/>
      </c>
      <c r="C15" s="104" t="str">
        <f>IFERROR(IF(DATE(YEAR('Calculation sheet'!$B15),MONTH('Calculation sheet'!$B15),1)=DATE(YEAR(Input!$E$4),MONTH(Input!$E$4),1),Input!$H$4,IF('Calculation sheet'!$B15&lt;&gt;"",DAY(EOMONTH('Calculation sheet'!$B15,0)),"")),"")</f>
        <v/>
      </c>
      <c r="D15" s="105" t="str">
        <f>IFERROR(
  IF($C$4&lt;365,
    IFERROR(
      VLOOKUP(DATE(YEAR('Calculation sheet'!$B15), MONTH('Calculation sheet'!$B15), 1), Rates!$A$2:$B$504, 2, FALSE),
      IFERROR(
        VLOOKUP(DATE(YEAR('Calculation sheet'!$B15), MONTH('Calculation sheet'!$B15)-1, 1), Rates!$A$2:$B$504, 2, FALSE),
        IFERROR(
          VLOOKUP(DATE(YEAR('Calculation sheet'!$B15), MONTH('Calculation sheet'!$B15)-2, 1), Rates!$A$2:$B$504, 2, FALSE),
          VLOOKUP(DATE(YEAR('Calculation sheet'!$B15), MONTH('Calculation sheet'!$B15)-3, 1), Rates!$A$2:$B$504, 2, FALSE)
        )
      )
    ),
  IF($C$4&lt;730,
    IFERROR(
      VLOOKUP(DATE(YEAR('Calculation sheet'!$B15), MONTH('Calculation sheet'!$B15), 1), Rates!$A$2:$C$504, 3, FALSE),
      IFERROR(
        VLOOKUP(DATE(YEAR('Calculation sheet'!$B15), MONTH('Calculation sheet'!$B15)-1, 1), Rates!$A$2:$C$504, 3, FALSE),
        IFERROR(
          VLOOKUP(DATE(YEAR('Calculation sheet'!$B15), MONTH('Calculation sheet'!$B15)-2, 1), Rates!$A$2:$C$504, 3, FALSE),
          VLOOKUP(DATE(YEAR('Calculation sheet'!$B15), MONTH('Calculation sheet'!$B15)-3, 1), Rates!$A$2:$C$504, 3, FALSE)
        )
      )
    ),
  IF($C$4&lt;1095,
    IFERROR(
      VLOOKUP(DATE(YEAR('Calculation sheet'!$B15), MONTH('Calculation sheet'!$B15), 1), Rates!$A$2:$D$504, 4, FALSE),
      IFERROR(
        VLOOKUP(DATE(YEAR('Calculation sheet'!$B15), MONTH('Calculation sheet'!$B15)-1, 1), Rates!$A$2:$D$504, 4, FALSE),
        IFERROR(
          VLOOKUP(DATE(YEAR('Calculation sheet'!$B15), MONTH('Calculation sheet'!$B15)-2, 1), Rates!$A$2:$D$504, 4, FALSE),
          VLOOKUP(DATE(YEAR('Calculation sheet'!$B15), MONTH('Calculation sheet'!$B15)-3, 1), Rates!$A$2:$D$504, 4, FALSE)
        )
      )
    ),
  IF($C$4&lt;1460,
    IFERROR(
      VLOOKUP(DATE(YEAR('Calculation sheet'!$B15), MONTH('Calculation sheet'!$B15), 1), Rates!$A$2:$E$504, 5, FALSE),
      IFERROR(
        VLOOKUP(DATE(YEAR('Calculation sheet'!$B15), MONTH('Calculation sheet'!$B15)-1, 1), Rates!$A$2:$E$504, 5, FALSE),
        IFERROR(
          VLOOKUP(DATE(YEAR('Calculation sheet'!$B15), MONTH('Calculation sheet'!$B15)-2, 1), Rates!$A$2:$E$504, 5, FALSE),
          VLOOKUP(DATE(YEAR('Calculation sheet'!$B15), MONTH('Calculation sheet'!$B15)-3, 1), Rates!$A$2:$E$504, 5, FALSE)
        )
      )
    ),
  IF($C$4&lt;1825,
    IFERROR(
      VLOOKUP(DATE(YEAR('Calculation sheet'!$B15), MONTH('Calculation sheet'!$B15), 1), Rates!$A$2:$F$504, 6, FALSE),
      IFERROR(
        VLOOKUP(DATE(YEAR('Calculation sheet'!$B15), MONTH('Calculation sheet'!$B15)-1, 1), Rates!$A$2:$F$504, 6, FALSE),
        IFERROR(
          VLOOKUP(DATE(YEAR('Calculation sheet'!$B15), MONTH('Calculation sheet'!$B15)-2, 1), Rates!$A$2:$F$504, 6, FALSE),
          VLOOKUP(DATE(YEAR('Calculation sheet'!$B15), MONTH('Calculation sheet'!$B15)-3, 1), Rates!$A$2:$F$504, 6, FALSE)
        )
      )
    ),
    IFERROR(
      VLOOKUP(DATE(YEAR('Calculation sheet'!$B15), MONTH('Calculation sheet'!$B15), 1), Rates!$A$2:$G$504, 7, FALSE),
      IFERROR(
        VLOOKUP(DATE(YEAR('Calculation sheet'!$B15), MONTH('Calculation sheet'!$B15)-1, 1), Rates!$A$2:$G$504, 7, FALSE),
        IFERROR(
          VLOOKUP(DATE(YEAR('Calculation sheet'!$B15), MONTH('Calculation sheet'!$B15)-2, 1), Rates!$A$2:$G$504, 7, FALSE),
          VLOOKUP(DATE(YEAR('Calculation sheet'!$B15), MONTH('Calculation sheet'!$B15)-3, 1), Rates!$A$2:$G$504, 7, FALSE)
        )
      )
    )
  ))))),
  ""
)</f>
        <v/>
      </c>
      <c r="E15" s="105" t="str">
        <f>IF(AND('Calculation sheet'!$C15&lt;&gt;0,'Calculation sheet'!$D15=0%),D14,'Calculation sheet'!$D15)</f>
        <v/>
      </c>
      <c r="F15" s="105" t="str">
        <f t="shared" si="0"/>
        <v/>
      </c>
      <c r="G15" s="106" t="str">
        <f>IFERROR(IF('Calculation sheet'!$F15&lt;&gt;"",$A$4*'Calculation sheet'!$C15*'Calculation sheet'!$F15/N15,""),"")</f>
        <v/>
      </c>
      <c r="H15" s="105" t="str">
        <f>IF(Input!$B$10=Input!$I$2,
  IFERROR(VLOOKUP(DATE(YEAR('Calculation sheet'!$B15), MONTH('Calculation sheet'!$B15), 1), Rates!$A$2:$C$504, 3, FALSE),
  IFERROR(VLOOKUP(DATE(YEAR('Calculation sheet'!$B15), MONTH('Calculation sheet'!$B15)-1, 1), Rates!$A$2:$C$504, 3, FALSE),
  IFERROR(VLOOKUP(DATE(YEAR('Calculation sheet'!$B15), MONTH('Calculation sheet'!$B15)-2, 1), Rates!$A$2:$C$504, 3, FALSE), IFERROR(VLOOKUP(DATE(YEAR('Calculation sheet'!$B15), MONTH('Calculation sheet'!$B15)-3, 1), Rates!$A$2:$C$504, 3, FALSE),
  "")))),
IF(Input!$B$10=Input!$I$3,
  IFERROR(VLOOKUP(DATE(YEAR('Calculation sheet'!$B15), MONTH('Calculation sheet'!$B15), 1), Rates!$A$2:$D$504, 4, FALSE),
  IFERROR(VLOOKUP(DATE(YEAR('Calculation sheet'!$B15), MONTH('Calculation sheet'!$B15)-1, 1), Rates!$A$2:$D$504, 4, FALSE),
  IFERROR(VLOOKUP(DATE(YEAR('Calculation sheet'!$B15), MONTH('Calculation sheet'!$B15)-2, 1), Rates!$A$2:$D$504, 4, FALSE), IFERROR(VLOOKUP(DATE(YEAR('Calculation sheet'!$B15), MONTH('Calculation sheet'!$B15)-3, 1), Rates!$A$2:$D$504, 4, FALSE),
  "")))),
IF(Input!$B$10=Input!$I$4,
  IFERROR(VLOOKUP(DATE(YEAR('Calculation sheet'!$B15), MONTH('Calculation sheet'!$B15), 1), Rates!$A$2:$E$504, 5, FALSE),
  IFERROR(VLOOKUP(DATE(YEAR('Calculation sheet'!$B15), MONTH('Calculation sheet'!$B15)-1, 1), Rates!$A$2:$E$504, 5, FALSE),
  IFERROR(VLOOKUP(DATE(YEAR('Calculation sheet'!$B15), MONTH('Calculation sheet'!$B15)-2, 1), Rates!$A$2:$E$504, 5, FALSE), IFERROR(VLOOKUP(DATE(YEAR('Calculation sheet'!$B15), MONTH('Calculation sheet'!$B15)-3, 1), Rates!$A$2:$E$504, 5, FALSE),
  "")))),
IF(Input!$B$10=Input!$I$5,
  IFERROR(VLOOKUP(DATE(YEAR('Calculation sheet'!$B15), MONTH('Calculation sheet'!$B15), 1), Rates!$A$2:$F$504, 6, FALSE),
  IFERROR(VLOOKUP(DATE(YEAR('Calculation sheet'!$B15), MONTH('Calculation sheet'!$B15)-1, 1), Rates!$A$2:$F$504, 6, FALSE),
  IFERROR(VLOOKUP(DATE(YEAR('Calculation sheet'!$B15), MONTH('Calculation sheet'!$B15)-2, 1), Rates!$A$2:$F$504, 6, FALSE), IFERROR(VLOOKUP(DATE(YEAR('Calculation sheet'!$B15), MONTH('Calculation sheet'!$B15)-3, 1), Rates!$A$2:$F$504, 6, FALSE),
  "")))),
IF(Input!$B$10=Input!$I$6,
  IFERROR(VLOOKUP(DATE(YEAR('Calculation sheet'!$B15), MONTH('Calculation sheet'!$B15), 1), Rates!$A$2:$G$504, 7, FALSE),
  IFERROR(VLOOKUP(DATE(YEAR('Calculation sheet'!$B15), MONTH('Calculation sheet'!$B15)-1, 1), Rates!$A$2:$G$504, 7, FALSE),
  IFERROR(VLOOKUP(DATE(YEAR('Calculation sheet'!$B15), MONTH('Calculation sheet'!$B15)-2, 1), Rates!$A$2:$G$504, 7, FALSE), IFERROR(VLOOKUP(DATE(YEAR('Calculation sheet'!$B15), MONTH('Calculation sheet'!$B15)-3, 1), Rates!$A$2:$G$504, 7, FALSE),
  "")))),
"")))))</f>
        <v/>
      </c>
      <c r="I15" s="107" t="str">
        <f>IF(AND('Calculation sheet'!$C15&lt;&gt;0,'Calculation sheet'!$H15=0%),H14,'Calculation sheet'!$H15)</f>
        <v/>
      </c>
      <c r="J15" s="108" t="str">
        <f t="shared" si="1"/>
        <v/>
      </c>
      <c r="K15" s="109" t="str">
        <f>IFERROR($A$4*'Calculation sheet'!$C15*'Calculation sheet'!$J15/N15,"")</f>
        <v/>
      </c>
      <c r="L15" s="110" t="str">
        <f>IFERROR('Calculation sheet'!$K15-'Calculation sheet'!$G15,"")</f>
        <v/>
      </c>
      <c r="M15" t="str">
        <f t="shared" si="2"/>
        <v/>
      </c>
      <c r="N15" s="133" t="str">
        <f t="shared" si="3"/>
        <v/>
      </c>
      <c r="O15" s="54"/>
      <c r="P15" s="54"/>
    </row>
    <row r="16" spans="1:16" x14ac:dyDescent="0.25">
      <c r="A16" s="101">
        <v>10</v>
      </c>
      <c r="B16" s="111" t="str">
        <f>IFERROR(IF(DATE(YEAR(B15),MONTH(B15),1)&gt;=DATE(YEAR(Input!$E$4),MONTH(Input!$E$4),1),"",DATE(YEAR(B15),MONTH(B15)+1,1)),"")</f>
        <v/>
      </c>
      <c r="C16" s="112" t="str">
        <f>IFERROR(IF(DATE(YEAR('Calculation sheet'!$B16),MONTH('Calculation sheet'!$B16),1)=DATE(YEAR(Input!$E$4),MONTH(Input!$E$4),1),Input!$H$4,IF('Calculation sheet'!$B16&lt;&gt;"",DAY(EOMONTH('Calculation sheet'!$B16,0)),"")),"")</f>
        <v/>
      </c>
      <c r="D16" s="105" t="str">
        <f>IFERROR(
  IF($C$4&lt;365,
    IFERROR(
      VLOOKUP(DATE(YEAR('Calculation sheet'!$B16), MONTH('Calculation sheet'!$B16), 1), Rates!$A$2:$B$504, 2, FALSE),
      IFERROR(
        VLOOKUP(DATE(YEAR('Calculation sheet'!$B16), MONTH('Calculation sheet'!$B16)-1, 1), Rates!$A$2:$B$504, 2, FALSE),
        IFERROR(
          VLOOKUP(DATE(YEAR('Calculation sheet'!$B16), MONTH('Calculation sheet'!$B16)-2, 1), Rates!$A$2:$B$504, 2, FALSE),
          VLOOKUP(DATE(YEAR('Calculation sheet'!$B16), MONTH('Calculation sheet'!$B16)-3, 1), Rates!$A$2:$B$504, 2, FALSE)
        )
      )
    ),
  IF($C$4&lt;730,
    IFERROR(
      VLOOKUP(DATE(YEAR('Calculation sheet'!$B16), MONTH('Calculation sheet'!$B16), 1), Rates!$A$2:$C$504, 3, FALSE),
      IFERROR(
        VLOOKUP(DATE(YEAR('Calculation sheet'!$B16), MONTH('Calculation sheet'!$B16)-1, 1), Rates!$A$2:$C$504, 3, FALSE),
        IFERROR(
          VLOOKUP(DATE(YEAR('Calculation sheet'!$B16), MONTH('Calculation sheet'!$B16)-2, 1), Rates!$A$2:$C$504, 3, FALSE),
          VLOOKUP(DATE(YEAR('Calculation sheet'!$B16), MONTH('Calculation sheet'!$B16)-3, 1), Rates!$A$2:$C$504, 3, FALSE)
        )
      )
    ),
  IF($C$4&lt;1095,
    IFERROR(
      VLOOKUP(DATE(YEAR('Calculation sheet'!$B16), MONTH('Calculation sheet'!$B16), 1), Rates!$A$2:$D$504, 4, FALSE),
      IFERROR(
        VLOOKUP(DATE(YEAR('Calculation sheet'!$B16), MONTH('Calculation sheet'!$B16)-1, 1), Rates!$A$2:$D$504, 4, FALSE),
        IFERROR(
          VLOOKUP(DATE(YEAR('Calculation sheet'!$B16), MONTH('Calculation sheet'!$B16)-2, 1), Rates!$A$2:$D$504, 4, FALSE),
          VLOOKUP(DATE(YEAR('Calculation sheet'!$B16), MONTH('Calculation sheet'!$B16)-3, 1), Rates!$A$2:$D$504, 4, FALSE)
        )
      )
    ),
  IF($C$4&lt;1460,
    IFERROR(
      VLOOKUP(DATE(YEAR('Calculation sheet'!$B16), MONTH('Calculation sheet'!$B16), 1), Rates!$A$2:$E$504, 5, FALSE),
      IFERROR(
        VLOOKUP(DATE(YEAR('Calculation sheet'!$B16), MONTH('Calculation sheet'!$B16)-1, 1), Rates!$A$2:$E$504, 5, FALSE),
        IFERROR(
          VLOOKUP(DATE(YEAR('Calculation sheet'!$B16), MONTH('Calculation sheet'!$B16)-2, 1), Rates!$A$2:$E$504, 5, FALSE),
          VLOOKUP(DATE(YEAR('Calculation sheet'!$B16), MONTH('Calculation sheet'!$B16)-3, 1), Rates!$A$2:$E$504, 5, FALSE)
        )
      )
    ),
  IF($C$4&lt;1825,
    IFERROR(
      VLOOKUP(DATE(YEAR('Calculation sheet'!$B16), MONTH('Calculation sheet'!$B16), 1), Rates!$A$2:$F$504, 6, FALSE),
      IFERROR(
        VLOOKUP(DATE(YEAR('Calculation sheet'!$B16), MONTH('Calculation sheet'!$B16)-1, 1), Rates!$A$2:$F$504, 6, FALSE),
        IFERROR(
          VLOOKUP(DATE(YEAR('Calculation sheet'!$B16), MONTH('Calculation sheet'!$B16)-2, 1), Rates!$A$2:$F$504, 6, FALSE),
          VLOOKUP(DATE(YEAR('Calculation sheet'!$B16), MONTH('Calculation sheet'!$B16)-3, 1), Rates!$A$2:$F$504, 6, FALSE)
        )
      )
    ),
    IFERROR(
      VLOOKUP(DATE(YEAR('Calculation sheet'!$B16), MONTH('Calculation sheet'!$B16), 1), Rates!$A$2:$G$504, 7, FALSE),
      IFERROR(
        VLOOKUP(DATE(YEAR('Calculation sheet'!$B16), MONTH('Calculation sheet'!$B16)-1, 1), Rates!$A$2:$G$504, 7, FALSE),
        IFERROR(
          VLOOKUP(DATE(YEAR('Calculation sheet'!$B16), MONTH('Calculation sheet'!$B16)-2, 1), Rates!$A$2:$G$504, 7, FALSE),
          VLOOKUP(DATE(YEAR('Calculation sheet'!$B16), MONTH('Calculation sheet'!$B16)-3, 1), Rates!$A$2:$G$504, 7, FALSE)
        )
      )
    )
  ))))),
  ""
)</f>
        <v/>
      </c>
      <c r="E16" s="113" t="str">
        <f>IF(AND('Calculation sheet'!$C16&lt;&gt;0,'Calculation sheet'!$D16=0%),D15,'Calculation sheet'!$D16)</f>
        <v/>
      </c>
      <c r="F16" s="105" t="str">
        <f t="shared" si="0"/>
        <v/>
      </c>
      <c r="G16" s="106" t="str">
        <f>IFERROR(IF('Calculation sheet'!$F16&lt;&gt;"",$A$4*'Calculation sheet'!$C16*'Calculation sheet'!$F16/N16,""),"")</f>
        <v/>
      </c>
      <c r="H16" s="105" t="str">
        <f>IF(Input!$B$10=Input!$I$2,
  IFERROR(VLOOKUP(DATE(YEAR('Calculation sheet'!$B16), MONTH('Calculation sheet'!$B16), 1), Rates!$A$2:$C$504, 3, FALSE),
  IFERROR(VLOOKUP(DATE(YEAR('Calculation sheet'!$B16), MONTH('Calculation sheet'!$B16)-1, 1), Rates!$A$2:$C$504, 3, FALSE),
  IFERROR(VLOOKUP(DATE(YEAR('Calculation sheet'!$B16), MONTH('Calculation sheet'!$B16)-2, 1), Rates!$A$2:$C$504, 3, FALSE), IFERROR(VLOOKUP(DATE(YEAR('Calculation sheet'!$B16), MONTH('Calculation sheet'!$B16)-3, 1), Rates!$A$2:$C$504, 3, FALSE),
  "")))),
IF(Input!$B$10=Input!$I$3,
  IFERROR(VLOOKUP(DATE(YEAR('Calculation sheet'!$B16), MONTH('Calculation sheet'!$B16), 1), Rates!$A$2:$D$504, 4, FALSE),
  IFERROR(VLOOKUP(DATE(YEAR('Calculation sheet'!$B16), MONTH('Calculation sheet'!$B16)-1, 1), Rates!$A$2:$D$504, 4, FALSE),
  IFERROR(VLOOKUP(DATE(YEAR('Calculation sheet'!$B16), MONTH('Calculation sheet'!$B16)-2, 1), Rates!$A$2:$D$504, 4, FALSE), IFERROR(VLOOKUP(DATE(YEAR('Calculation sheet'!$B16), MONTH('Calculation sheet'!$B16)-3, 1), Rates!$A$2:$D$504, 4, FALSE),
  "")))),
IF(Input!$B$10=Input!$I$4,
  IFERROR(VLOOKUP(DATE(YEAR('Calculation sheet'!$B16), MONTH('Calculation sheet'!$B16), 1), Rates!$A$2:$E$504, 5, FALSE),
  IFERROR(VLOOKUP(DATE(YEAR('Calculation sheet'!$B16), MONTH('Calculation sheet'!$B16)-1, 1), Rates!$A$2:$E$504, 5, FALSE),
  IFERROR(VLOOKUP(DATE(YEAR('Calculation sheet'!$B16), MONTH('Calculation sheet'!$B16)-2, 1), Rates!$A$2:$E$504, 5, FALSE), IFERROR(VLOOKUP(DATE(YEAR('Calculation sheet'!$B16), MONTH('Calculation sheet'!$B16)-3, 1), Rates!$A$2:$E$504, 5, FALSE),
  "")))),
IF(Input!$B$10=Input!$I$5,
  IFERROR(VLOOKUP(DATE(YEAR('Calculation sheet'!$B16), MONTH('Calculation sheet'!$B16), 1), Rates!$A$2:$F$504, 6, FALSE),
  IFERROR(VLOOKUP(DATE(YEAR('Calculation sheet'!$B16), MONTH('Calculation sheet'!$B16)-1, 1), Rates!$A$2:$F$504, 6, FALSE),
  IFERROR(VLOOKUP(DATE(YEAR('Calculation sheet'!$B16), MONTH('Calculation sheet'!$B16)-2, 1), Rates!$A$2:$F$504, 6, FALSE), IFERROR(VLOOKUP(DATE(YEAR('Calculation sheet'!$B16), MONTH('Calculation sheet'!$B16)-3, 1), Rates!$A$2:$F$504, 6, FALSE),
  "")))),
IF(Input!$B$10=Input!$I$6,
  IFERROR(VLOOKUP(DATE(YEAR('Calculation sheet'!$B16), MONTH('Calculation sheet'!$B16), 1), Rates!$A$2:$G$504, 7, FALSE),
  IFERROR(VLOOKUP(DATE(YEAR('Calculation sheet'!$B16), MONTH('Calculation sheet'!$B16)-1, 1), Rates!$A$2:$G$504, 7, FALSE),
  IFERROR(VLOOKUP(DATE(YEAR('Calculation sheet'!$B16), MONTH('Calculation sheet'!$B16)-2, 1), Rates!$A$2:$G$504, 7, FALSE), IFERROR(VLOOKUP(DATE(YEAR('Calculation sheet'!$B16), MONTH('Calculation sheet'!$B16)-3, 1), Rates!$A$2:$G$504, 7, FALSE),
  "")))),
"")))))</f>
        <v/>
      </c>
      <c r="I16" s="114" t="str">
        <f>IF(AND('Calculation sheet'!$C16&lt;&gt;0,'Calculation sheet'!$H16=0%),H15,'Calculation sheet'!$H16)</f>
        <v/>
      </c>
      <c r="J16" s="108" t="str">
        <f t="shared" si="1"/>
        <v/>
      </c>
      <c r="K16" s="109" t="str">
        <f>IFERROR($A$4*'Calculation sheet'!$C16*'Calculation sheet'!$J16/N16,"")</f>
        <v/>
      </c>
      <c r="L16" s="115" t="str">
        <f>IFERROR('Calculation sheet'!$K16-'Calculation sheet'!$G16,"")</f>
        <v/>
      </c>
      <c r="M16" t="str">
        <f t="shared" si="2"/>
        <v/>
      </c>
      <c r="N16" s="133" t="str">
        <f t="shared" si="3"/>
        <v/>
      </c>
      <c r="O16" s="54"/>
      <c r="P16" s="54"/>
    </row>
    <row r="17" spans="1:16" x14ac:dyDescent="0.25">
      <c r="A17" s="100">
        <v>11</v>
      </c>
      <c r="B17" s="103" t="str">
        <f>IFERROR(IF(DATE(YEAR(B16),MONTH(B16),1)&gt;=DATE(YEAR(Input!$E$4),MONTH(Input!$E$4),1),"",DATE(YEAR(B16),MONTH(B16)+1,1)),"")</f>
        <v/>
      </c>
      <c r="C17" s="104" t="str">
        <f>IFERROR(IF(DATE(YEAR('Calculation sheet'!$B17),MONTH('Calculation sheet'!$B17),1)=DATE(YEAR(Input!$E$4),MONTH(Input!$E$4),1),Input!$H$4,IF('Calculation sheet'!$B17&lt;&gt;"",DAY(EOMONTH('Calculation sheet'!$B17,0)),"")),"")</f>
        <v/>
      </c>
      <c r="D17" s="105" t="str">
        <f>IFERROR(
  IF($C$4&lt;365,
    IFERROR(
      VLOOKUP(DATE(YEAR('Calculation sheet'!$B17), MONTH('Calculation sheet'!$B17), 1), Rates!$A$2:$B$504, 2, FALSE),
      IFERROR(
        VLOOKUP(DATE(YEAR('Calculation sheet'!$B17), MONTH('Calculation sheet'!$B17)-1, 1), Rates!$A$2:$B$504, 2, FALSE),
        IFERROR(
          VLOOKUP(DATE(YEAR('Calculation sheet'!$B17), MONTH('Calculation sheet'!$B17)-2, 1), Rates!$A$2:$B$504, 2, FALSE),
          VLOOKUP(DATE(YEAR('Calculation sheet'!$B17), MONTH('Calculation sheet'!$B17)-3, 1), Rates!$A$2:$B$504, 2, FALSE)
        )
      )
    ),
  IF($C$4&lt;730,
    IFERROR(
      VLOOKUP(DATE(YEAR('Calculation sheet'!$B17), MONTH('Calculation sheet'!$B17), 1), Rates!$A$2:$C$504, 3, FALSE),
      IFERROR(
        VLOOKUP(DATE(YEAR('Calculation sheet'!$B17), MONTH('Calculation sheet'!$B17)-1, 1), Rates!$A$2:$C$504, 3, FALSE),
        IFERROR(
          VLOOKUP(DATE(YEAR('Calculation sheet'!$B17), MONTH('Calculation sheet'!$B17)-2, 1), Rates!$A$2:$C$504, 3, FALSE),
          VLOOKUP(DATE(YEAR('Calculation sheet'!$B17), MONTH('Calculation sheet'!$B17)-3, 1), Rates!$A$2:$C$504, 3, FALSE)
        )
      )
    ),
  IF($C$4&lt;1095,
    IFERROR(
      VLOOKUP(DATE(YEAR('Calculation sheet'!$B17), MONTH('Calculation sheet'!$B17), 1), Rates!$A$2:$D$504, 4, FALSE),
      IFERROR(
        VLOOKUP(DATE(YEAR('Calculation sheet'!$B17), MONTH('Calculation sheet'!$B17)-1, 1), Rates!$A$2:$D$504, 4, FALSE),
        IFERROR(
          VLOOKUP(DATE(YEAR('Calculation sheet'!$B17), MONTH('Calculation sheet'!$B17)-2, 1), Rates!$A$2:$D$504, 4, FALSE),
          VLOOKUP(DATE(YEAR('Calculation sheet'!$B17), MONTH('Calculation sheet'!$B17)-3, 1), Rates!$A$2:$D$504, 4, FALSE)
        )
      )
    ),
  IF($C$4&lt;1460,
    IFERROR(
      VLOOKUP(DATE(YEAR('Calculation sheet'!$B17), MONTH('Calculation sheet'!$B17), 1), Rates!$A$2:$E$504, 5, FALSE),
      IFERROR(
        VLOOKUP(DATE(YEAR('Calculation sheet'!$B17), MONTH('Calculation sheet'!$B17)-1, 1), Rates!$A$2:$E$504, 5, FALSE),
        IFERROR(
          VLOOKUP(DATE(YEAR('Calculation sheet'!$B17), MONTH('Calculation sheet'!$B17)-2, 1), Rates!$A$2:$E$504, 5, FALSE),
          VLOOKUP(DATE(YEAR('Calculation sheet'!$B17), MONTH('Calculation sheet'!$B17)-3, 1), Rates!$A$2:$E$504, 5, FALSE)
        )
      )
    ),
  IF($C$4&lt;1825,
    IFERROR(
      VLOOKUP(DATE(YEAR('Calculation sheet'!$B17), MONTH('Calculation sheet'!$B17), 1), Rates!$A$2:$F$504, 6, FALSE),
      IFERROR(
        VLOOKUP(DATE(YEAR('Calculation sheet'!$B17), MONTH('Calculation sheet'!$B17)-1, 1), Rates!$A$2:$F$504, 6, FALSE),
        IFERROR(
          VLOOKUP(DATE(YEAR('Calculation sheet'!$B17), MONTH('Calculation sheet'!$B17)-2, 1), Rates!$A$2:$F$504, 6, FALSE),
          VLOOKUP(DATE(YEAR('Calculation sheet'!$B17), MONTH('Calculation sheet'!$B17)-3, 1), Rates!$A$2:$F$504, 6, FALSE)
        )
      )
    ),
    IFERROR(
      VLOOKUP(DATE(YEAR('Calculation sheet'!$B17), MONTH('Calculation sheet'!$B17), 1), Rates!$A$2:$G$504, 7, FALSE),
      IFERROR(
        VLOOKUP(DATE(YEAR('Calculation sheet'!$B17), MONTH('Calculation sheet'!$B17)-1, 1), Rates!$A$2:$G$504, 7, FALSE),
        IFERROR(
          VLOOKUP(DATE(YEAR('Calculation sheet'!$B17), MONTH('Calculation sheet'!$B17)-2, 1), Rates!$A$2:$G$504, 7, FALSE),
          VLOOKUP(DATE(YEAR('Calculation sheet'!$B17), MONTH('Calculation sheet'!$B17)-3, 1), Rates!$A$2:$G$504, 7, FALSE)
        )
      )
    )
  ))))),
  ""
)</f>
        <v/>
      </c>
      <c r="E17" s="105" t="str">
        <f>IF(AND('Calculation sheet'!$C17&lt;&gt;0,'Calculation sheet'!$D17=0%),D16,'Calculation sheet'!$D17)</f>
        <v/>
      </c>
      <c r="F17" s="105" t="str">
        <f t="shared" si="0"/>
        <v/>
      </c>
      <c r="G17" s="106" t="str">
        <f>IFERROR(IF('Calculation sheet'!$F17&lt;&gt;"",$A$4*'Calculation sheet'!$C17*'Calculation sheet'!$F17/N17,""),"")</f>
        <v/>
      </c>
      <c r="H17" s="105" t="str">
        <f>IF(Input!$B$10=Input!$I$2,
  IFERROR(VLOOKUP(DATE(YEAR('Calculation sheet'!$B17), MONTH('Calculation sheet'!$B17), 1), Rates!$A$2:$C$504, 3, FALSE),
  IFERROR(VLOOKUP(DATE(YEAR('Calculation sheet'!$B17), MONTH('Calculation sheet'!$B17)-1, 1), Rates!$A$2:$C$504, 3, FALSE),
  IFERROR(VLOOKUP(DATE(YEAR('Calculation sheet'!$B17), MONTH('Calculation sheet'!$B17)-2, 1), Rates!$A$2:$C$504, 3, FALSE), IFERROR(VLOOKUP(DATE(YEAR('Calculation sheet'!$B17), MONTH('Calculation sheet'!$B17)-3, 1), Rates!$A$2:$C$504, 3, FALSE),
  "")))),
IF(Input!$B$10=Input!$I$3,
  IFERROR(VLOOKUP(DATE(YEAR('Calculation sheet'!$B17), MONTH('Calculation sheet'!$B17), 1), Rates!$A$2:$D$504, 4, FALSE),
  IFERROR(VLOOKUP(DATE(YEAR('Calculation sheet'!$B17), MONTH('Calculation sheet'!$B17)-1, 1), Rates!$A$2:$D$504, 4, FALSE),
  IFERROR(VLOOKUP(DATE(YEAR('Calculation sheet'!$B17), MONTH('Calculation sheet'!$B17)-2, 1), Rates!$A$2:$D$504, 4, FALSE), IFERROR(VLOOKUP(DATE(YEAR('Calculation sheet'!$B17), MONTH('Calculation sheet'!$B17)-3, 1), Rates!$A$2:$D$504, 4, FALSE),
  "")))),
IF(Input!$B$10=Input!$I$4,
  IFERROR(VLOOKUP(DATE(YEAR('Calculation sheet'!$B17), MONTH('Calculation sheet'!$B17), 1), Rates!$A$2:$E$504, 5, FALSE),
  IFERROR(VLOOKUP(DATE(YEAR('Calculation sheet'!$B17), MONTH('Calculation sheet'!$B17)-1, 1), Rates!$A$2:$E$504, 5, FALSE),
  IFERROR(VLOOKUP(DATE(YEAR('Calculation sheet'!$B17), MONTH('Calculation sheet'!$B17)-2, 1), Rates!$A$2:$E$504, 5, FALSE), IFERROR(VLOOKUP(DATE(YEAR('Calculation sheet'!$B17), MONTH('Calculation sheet'!$B17)-3, 1), Rates!$A$2:$E$504, 5, FALSE),
  "")))),
IF(Input!$B$10=Input!$I$5,
  IFERROR(VLOOKUP(DATE(YEAR('Calculation sheet'!$B17), MONTH('Calculation sheet'!$B17), 1), Rates!$A$2:$F$504, 6, FALSE),
  IFERROR(VLOOKUP(DATE(YEAR('Calculation sheet'!$B17), MONTH('Calculation sheet'!$B17)-1, 1), Rates!$A$2:$F$504, 6, FALSE),
  IFERROR(VLOOKUP(DATE(YEAR('Calculation sheet'!$B17), MONTH('Calculation sheet'!$B17)-2, 1), Rates!$A$2:$F$504, 6, FALSE), IFERROR(VLOOKUP(DATE(YEAR('Calculation sheet'!$B17), MONTH('Calculation sheet'!$B17)-3, 1), Rates!$A$2:$F$504, 6, FALSE),
  "")))),
IF(Input!$B$10=Input!$I$6,
  IFERROR(VLOOKUP(DATE(YEAR('Calculation sheet'!$B17), MONTH('Calculation sheet'!$B17), 1), Rates!$A$2:$G$504, 7, FALSE),
  IFERROR(VLOOKUP(DATE(YEAR('Calculation sheet'!$B17), MONTH('Calculation sheet'!$B17)-1, 1), Rates!$A$2:$G$504, 7, FALSE),
  IFERROR(VLOOKUP(DATE(YEAR('Calculation sheet'!$B17), MONTH('Calculation sheet'!$B17)-2, 1), Rates!$A$2:$G$504, 7, FALSE), IFERROR(VLOOKUP(DATE(YEAR('Calculation sheet'!$B17), MONTH('Calculation sheet'!$B17)-3, 1), Rates!$A$2:$G$504, 7, FALSE),
  "")))),
"")))))</f>
        <v/>
      </c>
      <c r="I17" s="107" t="str">
        <f>IF(AND('Calculation sheet'!$C17&lt;&gt;0,'Calculation sheet'!$H17=0%),H16,'Calculation sheet'!$H17)</f>
        <v/>
      </c>
      <c r="J17" s="108" t="str">
        <f t="shared" si="1"/>
        <v/>
      </c>
      <c r="K17" s="109" t="str">
        <f>IFERROR($A$4*'Calculation sheet'!$C17*'Calculation sheet'!$J17/N17,"")</f>
        <v/>
      </c>
      <c r="L17" s="110" t="str">
        <f>IFERROR('Calculation sheet'!$K17-'Calculation sheet'!$G17,"")</f>
        <v/>
      </c>
      <c r="M17" t="str">
        <f t="shared" si="2"/>
        <v/>
      </c>
      <c r="N17" s="133" t="str">
        <f t="shared" si="3"/>
        <v/>
      </c>
      <c r="O17" s="54"/>
      <c r="P17" s="54"/>
    </row>
    <row r="18" spans="1:16" x14ac:dyDescent="0.25">
      <c r="A18" s="101">
        <v>12</v>
      </c>
      <c r="B18" s="111" t="str">
        <f>IFERROR(IF(DATE(YEAR(B17),MONTH(B17),1)&gt;=DATE(YEAR(Input!$E$4),MONTH(Input!$E$4),1),"",DATE(YEAR(B17),MONTH(B17)+1,1)),"")</f>
        <v/>
      </c>
      <c r="C18" s="112" t="str">
        <f>IFERROR(IF(DATE(YEAR('Calculation sheet'!$B18),MONTH('Calculation sheet'!$B18),1)=DATE(YEAR(Input!$E$4),MONTH(Input!$E$4),1),Input!$H$4,IF('Calculation sheet'!$B18&lt;&gt;"",DAY(EOMONTH('Calculation sheet'!$B18,0)),"")),"")</f>
        <v/>
      </c>
      <c r="D18" s="105" t="str">
        <f>IFERROR(
  IF($C$4&lt;365,
    IFERROR(
      VLOOKUP(DATE(YEAR('Calculation sheet'!$B18), MONTH('Calculation sheet'!$B18), 1), Rates!$A$2:$B$504, 2, FALSE),
      IFERROR(
        VLOOKUP(DATE(YEAR('Calculation sheet'!$B18), MONTH('Calculation sheet'!$B18)-1, 1), Rates!$A$2:$B$504, 2, FALSE),
        IFERROR(
          VLOOKUP(DATE(YEAR('Calculation sheet'!$B18), MONTH('Calculation sheet'!$B18)-2, 1), Rates!$A$2:$B$504, 2, FALSE),
          VLOOKUP(DATE(YEAR('Calculation sheet'!$B18), MONTH('Calculation sheet'!$B18)-3, 1), Rates!$A$2:$B$504, 2, FALSE)
        )
      )
    ),
  IF($C$4&lt;730,
    IFERROR(
      VLOOKUP(DATE(YEAR('Calculation sheet'!$B18), MONTH('Calculation sheet'!$B18), 1), Rates!$A$2:$C$504, 3, FALSE),
      IFERROR(
        VLOOKUP(DATE(YEAR('Calculation sheet'!$B18), MONTH('Calculation sheet'!$B18)-1, 1), Rates!$A$2:$C$504, 3, FALSE),
        IFERROR(
          VLOOKUP(DATE(YEAR('Calculation sheet'!$B18), MONTH('Calculation sheet'!$B18)-2, 1), Rates!$A$2:$C$504, 3, FALSE),
          VLOOKUP(DATE(YEAR('Calculation sheet'!$B18), MONTH('Calculation sheet'!$B18)-3, 1), Rates!$A$2:$C$504, 3, FALSE)
        )
      )
    ),
  IF($C$4&lt;1095,
    IFERROR(
      VLOOKUP(DATE(YEAR('Calculation sheet'!$B18), MONTH('Calculation sheet'!$B18), 1), Rates!$A$2:$D$504, 4, FALSE),
      IFERROR(
        VLOOKUP(DATE(YEAR('Calculation sheet'!$B18), MONTH('Calculation sheet'!$B18)-1, 1), Rates!$A$2:$D$504, 4, FALSE),
        IFERROR(
          VLOOKUP(DATE(YEAR('Calculation sheet'!$B18), MONTH('Calculation sheet'!$B18)-2, 1), Rates!$A$2:$D$504, 4, FALSE),
          VLOOKUP(DATE(YEAR('Calculation sheet'!$B18), MONTH('Calculation sheet'!$B18)-3, 1), Rates!$A$2:$D$504, 4, FALSE)
        )
      )
    ),
  IF($C$4&lt;1460,
    IFERROR(
      VLOOKUP(DATE(YEAR('Calculation sheet'!$B18), MONTH('Calculation sheet'!$B18), 1), Rates!$A$2:$E$504, 5, FALSE),
      IFERROR(
        VLOOKUP(DATE(YEAR('Calculation sheet'!$B18), MONTH('Calculation sheet'!$B18)-1, 1), Rates!$A$2:$E$504, 5, FALSE),
        IFERROR(
          VLOOKUP(DATE(YEAR('Calculation sheet'!$B18), MONTH('Calculation sheet'!$B18)-2, 1), Rates!$A$2:$E$504, 5, FALSE),
          VLOOKUP(DATE(YEAR('Calculation sheet'!$B18), MONTH('Calculation sheet'!$B18)-3, 1), Rates!$A$2:$E$504, 5, FALSE)
        )
      )
    ),
  IF($C$4&lt;1825,
    IFERROR(
      VLOOKUP(DATE(YEAR('Calculation sheet'!$B18), MONTH('Calculation sheet'!$B18), 1), Rates!$A$2:$F$504, 6, FALSE),
      IFERROR(
        VLOOKUP(DATE(YEAR('Calculation sheet'!$B18), MONTH('Calculation sheet'!$B18)-1, 1), Rates!$A$2:$F$504, 6, FALSE),
        IFERROR(
          VLOOKUP(DATE(YEAR('Calculation sheet'!$B18), MONTH('Calculation sheet'!$B18)-2, 1), Rates!$A$2:$F$504, 6, FALSE),
          VLOOKUP(DATE(YEAR('Calculation sheet'!$B18), MONTH('Calculation sheet'!$B18)-3, 1), Rates!$A$2:$F$504, 6, FALSE)
        )
      )
    ),
    IFERROR(
      VLOOKUP(DATE(YEAR('Calculation sheet'!$B18), MONTH('Calculation sheet'!$B18), 1), Rates!$A$2:$G$504, 7, FALSE),
      IFERROR(
        VLOOKUP(DATE(YEAR('Calculation sheet'!$B18), MONTH('Calculation sheet'!$B18)-1, 1), Rates!$A$2:$G$504, 7, FALSE),
        IFERROR(
          VLOOKUP(DATE(YEAR('Calculation sheet'!$B18), MONTH('Calculation sheet'!$B18)-2, 1), Rates!$A$2:$G$504, 7, FALSE),
          VLOOKUP(DATE(YEAR('Calculation sheet'!$B18), MONTH('Calculation sheet'!$B18)-3, 1), Rates!$A$2:$G$504, 7, FALSE)
        )
      )
    )
  ))))),
  ""
)</f>
        <v/>
      </c>
      <c r="E18" s="113" t="str">
        <f>IF(AND('Calculation sheet'!$C18&lt;&gt;0,'Calculation sheet'!$D18=0%),D17,'Calculation sheet'!$D18)</f>
        <v/>
      </c>
      <c r="F18" s="105" t="str">
        <f t="shared" si="0"/>
        <v/>
      </c>
      <c r="G18" s="106" t="str">
        <f>IFERROR(IF('Calculation sheet'!$F18&lt;&gt;"",$A$4*'Calculation sheet'!$C18*'Calculation sheet'!$F18/N18,""),"")</f>
        <v/>
      </c>
      <c r="H18" s="105" t="str">
        <f>IF(Input!$B$10=Input!$I$2,
  IFERROR(VLOOKUP(DATE(YEAR('Calculation sheet'!$B18), MONTH('Calculation sheet'!$B18), 1), Rates!$A$2:$C$504, 3, FALSE),
  IFERROR(VLOOKUP(DATE(YEAR('Calculation sheet'!$B18), MONTH('Calculation sheet'!$B18)-1, 1), Rates!$A$2:$C$504, 3, FALSE),
  IFERROR(VLOOKUP(DATE(YEAR('Calculation sheet'!$B18), MONTH('Calculation sheet'!$B18)-2, 1), Rates!$A$2:$C$504, 3, FALSE), IFERROR(VLOOKUP(DATE(YEAR('Calculation sheet'!$B18), MONTH('Calculation sheet'!$B18)-3, 1), Rates!$A$2:$C$504, 3, FALSE),
  "")))),
IF(Input!$B$10=Input!$I$3,
  IFERROR(VLOOKUP(DATE(YEAR('Calculation sheet'!$B18), MONTH('Calculation sheet'!$B18), 1), Rates!$A$2:$D$504, 4, FALSE),
  IFERROR(VLOOKUP(DATE(YEAR('Calculation sheet'!$B18), MONTH('Calculation sheet'!$B18)-1, 1), Rates!$A$2:$D$504, 4, FALSE),
  IFERROR(VLOOKUP(DATE(YEAR('Calculation sheet'!$B18), MONTH('Calculation sheet'!$B18)-2, 1), Rates!$A$2:$D$504, 4, FALSE), IFERROR(VLOOKUP(DATE(YEAR('Calculation sheet'!$B18), MONTH('Calculation sheet'!$B18)-3, 1), Rates!$A$2:$D$504, 4, FALSE),
  "")))),
IF(Input!$B$10=Input!$I$4,
  IFERROR(VLOOKUP(DATE(YEAR('Calculation sheet'!$B18), MONTH('Calculation sheet'!$B18), 1), Rates!$A$2:$E$504, 5, FALSE),
  IFERROR(VLOOKUP(DATE(YEAR('Calculation sheet'!$B18), MONTH('Calculation sheet'!$B18)-1, 1), Rates!$A$2:$E$504, 5, FALSE),
  IFERROR(VLOOKUP(DATE(YEAR('Calculation sheet'!$B18), MONTH('Calculation sheet'!$B18)-2, 1), Rates!$A$2:$E$504, 5, FALSE), IFERROR(VLOOKUP(DATE(YEAR('Calculation sheet'!$B18), MONTH('Calculation sheet'!$B18)-3, 1), Rates!$A$2:$E$504, 5, FALSE),
  "")))),
IF(Input!$B$10=Input!$I$5,
  IFERROR(VLOOKUP(DATE(YEAR('Calculation sheet'!$B18), MONTH('Calculation sheet'!$B18), 1), Rates!$A$2:$F$504, 6, FALSE),
  IFERROR(VLOOKUP(DATE(YEAR('Calculation sheet'!$B18), MONTH('Calculation sheet'!$B18)-1, 1), Rates!$A$2:$F$504, 6, FALSE),
  IFERROR(VLOOKUP(DATE(YEAR('Calculation sheet'!$B18), MONTH('Calculation sheet'!$B18)-2, 1), Rates!$A$2:$F$504, 6, FALSE), IFERROR(VLOOKUP(DATE(YEAR('Calculation sheet'!$B18), MONTH('Calculation sheet'!$B18)-3, 1), Rates!$A$2:$F$504, 6, FALSE),
  "")))),
IF(Input!$B$10=Input!$I$6,
  IFERROR(VLOOKUP(DATE(YEAR('Calculation sheet'!$B18), MONTH('Calculation sheet'!$B18), 1), Rates!$A$2:$G$504, 7, FALSE),
  IFERROR(VLOOKUP(DATE(YEAR('Calculation sheet'!$B18), MONTH('Calculation sheet'!$B18)-1, 1), Rates!$A$2:$G$504, 7, FALSE),
  IFERROR(VLOOKUP(DATE(YEAR('Calculation sheet'!$B18), MONTH('Calculation sheet'!$B18)-2, 1), Rates!$A$2:$G$504, 7, FALSE), IFERROR(VLOOKUP(DATE(YEAR('Calculation sheet'!$B18), MONTH('Calculation sheet'!$B18)-3, 1), Rates!$A$2:$G$504, 7, FALSE),
  "")))),
"")))))</f>
        <v/>
      </c>
      <c r="I18" s="114" t="str">
        <f>IF(AND('Calculation sheet'!$C18&lt;&gt;0,'Calculation sheet'!$H18=0%),H17,'Calculation sheet'!$H18)</f>
        <v/>
      </c>
      <c r="J18" s="108" t="str">
        <f t="shared" si="1"/>
        <v/>
      </c>
      <c r="K18" s="109" t="str">
        <f>IFERROR($A$4*'Calculation sheet'!$C18*'Calculation sheet'!$J18/N18,"")</f>
        <v/>
      </c>
      <c r="L18" s="115" t="str">
        <f>IFERROR('Calculation sheet'!$K18-'Calculation sheet'!$G18,"")</f>
        <v/>
      </c>
      <c r="M18" t="str">
        <f t="shared" si="2"/>
        <v/>
      </c>
      <c r="N18" s="133" t="str">
        <f t="shared" si="3"/>
        <v/>
      </c>
      <c r="O18" s="54"/>
      <c r="P18" s="54"/>
    </row>
    <row r="19" spans="1:16" x14ac:dyDescent="0.25">
      <c r="A19" s="100">
        <v>13</v>
      </c>
      <c r="B19" s="103" t="str">
        <f>IFERROR(IF(DATE(YEAR(B18),MONTH(B18),1)&gt;=DATE(YEAR(Input!$E$4),MONTH(Input!$E$4),1),"",DATE(YEAR(B18),MONTH(B18)+1,1)),"")</f>
        <v/>
      </c>
      <c r="C19" s="104" t="str">
        <f>IFERROR(IF(DATE(YEAR('Calculation sheet'!$B19),MONTH('Calculation sheet'!$B19),1)=DATE(YEAR(Input!$E$4),MONTH(Input!$E$4),1),Input!$H$4,IF('Calculation sheet'!$B19&lt;&gt;"",DAY(EOMONTH('Calculation sheet'!$B19,0)),"")),"")</f>
        <v/>
      </c>
      <c r="D19" s="105" t="str">
        <f>IFERROR(
  IF($C$4&lt;365,
    IFERROR(
      VLOOKUP(DATE(YEAR('Calculation sheet'!$B19), MONTH('Calculation sheet'!$B19), 1), Rates!$A$2:$B$504, 2, FALSE),
      IFERROR(
        VLOOKUP(DATE(YEAR('Calculation sheet'!$B19), MONTH('Calculation sheet'!$B19)-1, 1), Rates!$A$2:$B$504, 2, FALSE),
        IFERROR(
          VLOOKUP(DATE(YEAR('Calculation sheet'!$B19), MONTH('Calculation sheet'!$B19)-2, 1), Rates!$A$2:$B$504, 2, FALSE),
          VLOOKUP(DATE(YEAR('Calculation sheet'!$B19), MONTH('Calculation sheet'!$B19)-3, 1), Rates!$A$2:$B$504, 2, FALSE)
        )
      )
    ),
  IF($C$4&lt;730,
    IFERROR(
      VLOOKUP(DATE(YEAR('Calculation sheet'!$B19), MONTH('Calculation sheet'!$B19), 1), Rates!$A$2:$C$504, 3, FALSE),
      IFERROR(
        VLOOKUP(DATE(YEAR('Calculation sheet'!$B19), MONTH('Calculation sheet'!$B19)-1, 1), Rates!$A$2:$C$504, 3, FALSE),
        IFERROR(
          VLOOKUP(DATE(YEAR('Calculation sheet'!$B19), MONTH('Calculation sheet'!$B19)-2, 1), Rates!$A$2:$C$504, 3, FALSE),
          VLOOKUP(DATE(YEAR('Calculation sheet'!$B19), MONTH('Calculation sheet'!$B19)-3, 1), Rates!$A$2:$C$504, 3, FALSE)
        )
      )
    ),
  IF($C$4&lt;1095,
    IFERROR(
      VLOOKUP(DATE(YEAR('Calculation sheet'!$B19), MONTH('Calculation sheet'!$B19), 1), Rates!$A$2:$D$504, 4, FALSE),
      IFERROR(
        VLOOKUP(DATE(YEAR('Calculation sheet'!$B19), MONTH('Calculation sheet'!$B19)-1, 1), Rates!$A$2:$D$504, 4, FALSE),
        IFERROR(
          VLOOKUP(DATE(YEAR('Calculation sheet'!$B19), MONTH('Calculation sheet'!$B19)-2, 1), Rates!$A$2:$D$504, 4, FALSE),
          VLOOKUP(DATE(YEAR('Calculation sheet'!$B19), MONTH('Calculation sheet'!$B19)-3, 1), Rates!$A$2:$D$504, 4, FALSE)
        )
      )
    ),
  IF($C$4&lt;1460,
    IFERROR(
      VLOOKUP(DATE(YEAR('Calculation sheet'!$B19), MONTH('Calculation sheet'!$B19), 1), Rates!$A$2:$E$504, 5, FALSE),
      IFERROR(
        VLOOKUP(DATE(YEAR('Calculation sheet'!$B19), MONTH('Calculation sheet'!$B19)-1, 1), Rates!$A$2:$E$504, 5, FALSE),
        IFERROR(
          VLOOKUP(DATE(YEAR('Calculation sheet'!$B19), MONTH('Calculation sheet'!$B19)-2, 1), Rates!$A$2:$E$504, 5, FALSE),
          VLOOKUP(DATE(YEAR('Calculation sheet'!$B19), MONTH('Calculation sheet'!$B19)-3, 1), Rates!$A$2:$E$504, 5, FALSE)
        )
      )
    ),
  IF($C$4&lt;1825,
    IFERROR(
      VLOOKUP(DATE(YEAR('Calculation sheet'!$B19), MONTH('Calculation sheet'!$B19), 1), Rates!$A$2:$F$504, 6, FALSE),
      IFERROR(
        VLOOKUP(DATE(YEAR('Calculation sheet'!$B19), MONTH('Calculation sheet'!$B19)-1, 1), Rates!$A$2:$F$504, 6, FALSE),
        IFERROR(
          VLOOKUP(DATE(YEAR('Calculation sheet'!$B19), MONTH('Calculation sheet'!$B19)-2, 1), Rates!$A$2:$F$504, 6, FALSE),
          VLOOKUP(DATE(YEAR('Calculation sheet'!$B19), MONTH('Calculation sheet'!$B19)-3, 1), Rates!$A$2:$F$504, 6, FALSE)
        )
      )
    ),
    IFERROR(
      VLOOKUP(DATE(YEAR('Calculation sheet'!$B19), MONTH('Calculation sheet'!$B19), 1), Rates!$A$2:$G$504, 7, FALSE),
      IFERROR(
        VLOOKUP(DATE(YEAR('Calculation sheet'!$B19), MONTH('Calculation sheet'!$B19)-1, 1), Rates!$A$2:$G$504, 7, FALSE),
        IFERROR(
          VLOOKUP(DATE(YEAR('Calculation sheet'!$B19), MONTH('Calculation sheet'!$B19)-2, 1), Rates!$A$2:$G$504, 7, FALSE),
          VLOOKUP(DATE(YEAR('Calculation sheet'!$B19), MONTH('Calculation sheet'!$B19)-3, 1), Rates!$A$2:$G$504, 7, FALSE)
        )
      )
    )
  ))))),
  ""
)</f>
        <v/>
      </c>
      <c r="E19" s="105" t="str">
        <f>IF(AND('Calculation sheet'!$C19&lt;&gt;0,'Calculation sheet'!$D19=0%),D18,'Calculation sheet'!$D19)</f>
        <v/>
      </c>
      <c r="F19" s="105" t="str">
        <f t="shared" si="0"/>
        <v/>
      </c>
      <c r="G19" s="106" t="str">
        <f>IFERROR(IF('Calculation sheet'!$F19&lt;&gt;"",$A$4*'Calculation sheet'!$C19*'Calculation sheet'!$F19/N19,""),"")</f>
        <v/>
      </c>
      <c r="H19" s="105" t="str">
        <f>IF(Input!$B$10=Input!$I$2,
  IFERROR(VLOOKUP(DATE(YEAR('Calculation sheet'!$B19), MONTH('Calculation sheet'!$B19), 1), Rates!$A$2:$C$504, 3, FALSE),
  IFERROR(VLOOKUP(DATE(YEAR('Calculation sheet'!$B19), MONTH('Calculation sheet'!$B19)-1, 1), Rates!$A$2:$C$504, 3, FALSE),
  IFERROR(VLOOKUP(DATE(YEAR('Calculation sheet'!$B19), MONTH('Calculation sheet'!$B19)-2, 1), Rates!$A$2:$C$504, 3, FALSE), IFERROR(VLOOKUP(DATE(YEAR('Calculation sheet'!$B19), MONTH('Calculation sheet'!$B19)-3, 1), Rates!$A$2:$C$504, 3, FALSE),
  "")))),
IF(Input!$B$10=Input!$I$3,
  IFERROR(VLOOKUP(DATE(YEAR('Calculation sheet'!$B19), MONTH('Calculation sheet'!$B19), 1), Rates!$A$2:$D$504, 4, FALSE),
  IFERROR(VLOOKUP(DATE(YEAR('Calculation sheet'!$B19), MONTH('Calculation sheet'!$B19)-1, 1), Rates!$A$2:$D$504, 4, FALSE),
  IFERROR(VLOOKUP(DATE(YEAR('Calculation sheet'!$B19), MONTH('Calculation sheet'!$B19)-2, 1), Rates!$A$2:$D$504, 4, FALSE), IFERROR(VLOOKUP(DATE(YEAR('Calculation sheet'!$B19), MONTH('Calculation sheet'!$B19)-3, 1), Rates!$A$2:$D$504, 4, FALSE),
  "")))),
IF(Input!$B$10=Input!$I$4,
  IFERROR(VLOOKUP(DATE(YEAR('Calculation sheet'!$B19), MONTH('Calculation sheet'!$B19), 1), Rates!$A$2:$E$504, 5, FALSE),
  IFERROR(VLOOKUP(DATE(YEAR('Calculation sheet'!$B19), MONTH('Calculation sheet'!$B19)-1, 1), Rates!$A$2:$E$504, 5, FALSE),
  IFERROR(VLOOKUP(DATE(YEAR('Calculation sheet'!$B19), MONTH('Calculation sheet'!$B19)-2, 1), Rates!$A$2:$E$504, 5, FALSE), IFERROR(VLOOKUP(DATE(YEAR('Calculation sheet'!$B19), MONTH('Calculation sheet'!$B19)-3, 1), Rates!$A$2:$E$504, 5, FALSE),
  "")))),
IF(Input!$B$10=Input!$I$5,
  IFERROR(VLOOKUP(DATE(YEAR('Calculation sheet'!$B19), MONTH('Calculation sheet'!$B19), 1), Rates!$A$2:$F$504, 6, FALSE),
  IFERROR(VLOOKUP(DATE(YEAR('Calculation sheet'!$B19), MONTH('Calculation sheet'!$B19)-1, 1), Rates!$A$2:$F$504, 6, FALSE),
  IFERROR(VLOOKUP(DATE(YEAR('Calculation sheet'!$B19), MONTH('Calculation sheet'!$B19)-2, 1), Rates!$A$2:$F$504, 6, FALSE), IFERROR(VLOOKUP(DATE(YEAR('Calculation sheet'!$B19), MONTH('Calculation sheet'!$B19)-3, 1), Rates!$A$2:$F$504, 6, FALSE),
  "")))),
IF(Input!$B$10=Input!$I$6,
  IFERROR(VLOOKUP(DATE(YEAR('Calculation sheet'!$B19), MONTH('Calculation sheet'!$B19), 1), Rates!$A$2:$G$504, 7, FALSE),
  IFERROR(VLOOKUP(DATE(YEAR('Calculation sheet'!$B19), MONTH('Calculation sheet'!$B19)-1, 1), Rates!$A$2:$G$504, 7, FALSE),
  IFERROR(VLOOKUP(DATE(YEAR('Calculation sheet'!$B19), MONTH('Calculation sheet'!$B19)-2, 1), Rates!$A$2:$G$504, 7, FALSE), IFERROR(VLOOKUP(DATE(YEAR('Calculation sheet'!$B19), MONTH('Calculation sheet'!$B19)-3, 1), Rates!$A$2:$G$504, 7, FALSE),
  "")))),
"")))))</f>
        <v/>
      </c>
      <c r="I19" s="107" t="str">
        <f>IF(AND('Calculation sheet'!$C19&lt;&gt;0,'Calculation sheet'!$H19=0%),H18,'Calculation sheet'!$H19)</f>
        <v/>
      </c>
      <c r="J19" s="108" t="str">
        <f t="shared" si="1"/>
        <v/>
      </c>
      <c r="K19" s="109" t="str">
        <f>IFERROR($A$4*'Calculation sheet'!$C19*'Calculation sheet'!$J19/N19,"")</f>
        <v/>
      </c>
      <c r="L19" s="110" t="str">
        <f>IFERROR('Calculation sheet'!$K19-'Calculation sheet'!$G19,"")</f>
        <v/>
      </c>
      <c r="M19" t="str">
        <f t="shared" si="2"/>
        <v/>
      </c>
      <c r="N19" s="133" t="str">
        <f t="shared" si="3"/>
        <v/>
      </c>
      <c r="O19" s="54"/>
      <c r="P19" s="54"/>
    </row>
    <row r="20" spans="1:16" x14ac:dyDescent="0.25">
      <c r="A20" s="101">
        <v>14</v>
      </c>
      <c r="B20" s="111" t="str">
        <f>IFERROR(IF(DATE(YEAR(B19),MONTH(B19),1)&gt;=DATE(YEAR(Input!$E$4),MONTH(Input!$E$4),1),"",DATE(YEAR(B19),MONTH(B19)+1,1)),"")</f>
        <v/>
      </c>
      <c r="C20" s="112" t="str">
        <f>IFERROR(IF(DATE(YEAR('Calculation sheet'!$B20),MONTH('Calculation sheet'!$B20),1)=DATE(YEAR(Input!$E$4),MONTH(Input!$E$4),1),Input!$H$4,IF('Calculation sheet'!$B20&lt;&gt;"",DAY(EOMONTH('Calculation sheet'!$B20,0)),"")),"")</f>
        <v/>
      </c>
      <c r="D20" s="105" t="str">
        <f>IFERROR(
  IF($C$4&lt;365,
    IFERROR(
      VLOOKUP(DATE(YEAR('Calculation sheet'!$B20), MONTH('Calculation sheet'!$B20), 1), Rates!$A$2:$B$504, 2, FALSE),
      IFERROR(
        VLOOKUP(DATE(YEAR('Calculation sheet'!$B20), MONTH('Calculation sheet'!$B20)-1, 1), Rates!$A$2:$B$504, 2, FALSE),
        IFERROR(
          VLOOKUP(DATE(YEAR('Calculation sheet'!$B20), MONTH('Calculation sheet'!$B20)-2, 1), Rates!$A$2:$B$504, 2, FALSE),
          VLOOKUP(DATE(YEAR('Calculation sheet'!$B20), MONTH('Calculation sheet'!$B20)-3, 1), Rates!$A$2:$B$504, 2, FALSE)
        )
      )
    ),
  IF($C$4&lt;730,
    IFERROR(
      VLOOKUP(DATE(YEAR('Calculation sheet'!$B20), MONTH('Calculation sheet'!$B20), 1), Rates!$A$2:$C$504, 3, FALSE),
      IFERROR(
        VLOOKUP(DATE(YEAR('Calculation sheet'!$B20), MONTH('Calculation sheet'!$B20)-1, 1), Rates!$A$2:$C$504, 3, FALSE),
        IFERROR(
          VLOOKUP(DATE(YEAR('Calculation sheet'!$B20), MONTH('Calculation sheet'!$B20)-2, 1), Rates!$A$2:$C$504, 3, FALSE),
          VLOOKUP(DATE(YEAR('Calculation sheet'!$B20), MONTH('Calculation sheet'!$B20)-3, 1), Rates!$A$2:$C$504, 3, FALSE)
        )
      )
    ),
  IF($C$4&lt;1095,
    IFERROR(
      VLOOKUP(DATE(YEAR('Calculation sheet'!$B20), MONTH('Calculation sheet'!$B20), 1), Rates!$A$2:$D$504, 4, FALSE),
      IFERROR(
        VLOOKUP(DATE(YEAR('Calculation sheet'!$B20), MONTH('Calculation sheet'!$B20)-1, 1), Rates!$A$2:$D$504, 4, FALSE),
        IFERROR(
          VLOOKUP(DATE(YEAR('Calculation sheet'!$B20), MONTH('Calculation sheet'!$B20)-2, 1), Rates!$A$2:$D$504, 4, FALSE),
          VLOOKUP(DATE(YEAR('Calculation sheet'!$B20), MONTH('Calculation sheet'!$B20)-3, 1), Rates!$A$2:$D$504, 4, FALSE)
        )
      )
    ),
  IF($C$4&lt;1460,
    IFERROR(
      VLOOKUP(DATE(YEAR('Calculation sheet'!$B20), MONTH('Calculation sheet'!$B20), 1), Rates!$A$2:$E$504, 5, FALSE),
      IFERROR(
        VLOOKUP(DATE(YEAR('Calculation sheet'!$B20), MONTH('Calculation sheet'!$B20)-1, 1), Rates!$A$2:$E$504, 5, FALSE),
        IFERROR(
          VLOOKUP(DATE(YEAR('Calculation sheet'!$B20), MONTH('Calculation sheet'!$B20)-2, 1), Rates!$A$2:$E$504, 5, FALSE),
          VLOOKUP(DATE(YEAR('Calculation sheet'!$B20), MONTH('Calculation sheet'!$B20)-3, 1), Rates!$A$2:$E$504, 5, FALSE)
        )
      )
    ),
  IF($C$4&lt;1825,
    IFERROR(
      VLOOKUP(DATE(YEAR('Calculation sheet'!$B20), MONTH('Calculation sheet'!$B20), 1), Rates!$A$2:$F$504, 6, FALSE),
      IFERROR(
        VLOOKUP(DATE(YEAR('Calculation sheet'!$B20), MONTH('Calculation sheet'!$B20)-1, 1), Rates!$A$2:$F$504, 6, FALSE),
        IFERROR(
          VLOOKUP(DATE(YEAR('Calculation sheet'!$B20), MONTH('Calculation sheet'!$B20)-2, 1), Rates!$A$2:$F$504, 6, FALSE),
          VLOOKUP(DATE(YEAR('Calculation sheet'!$B20), MONTH('Calculation sheet'!$B20)-3, 1), Rates!$A$2:$F$504, 6, FALSE)
        )
      )
    ),
    IFERROR(
      VLOOKUP(DATE(YEAR('Calculation sheet'!$B20), MONTH('Calculation sheet'!$B20), 1), Rates!$A$2:$G$504, 7, FALSE),
      IFERROR(
        VLOOKUP(DATE(YEAR('Calculation sheet'!$B20), MONTH('Calculation sheet'!$B20)-1, 1), Rates!$A$2:$G$504, 7, FALSE),
        IFERROR(
          VLOOKUP(DATE(YEAR('Calculation sheet'!$B20), MONTH('Calculation sheet'!$B20)-2, 1), Rates!$A$2:$G$504, 7, FALSE),
          VLOOKUP(DATE(YEAR('Calculation sheet'!$B20), MONTH('Calculation sheet'!$B20)-3, 1), Rates!$A$2:$G$504, 7, FALSE)
        )
      )
    )
  ))))),
  ""
)</f>
        <v/>
      </c>
      <c r="E20" s="113" t="str">
        <f>IF(AND('Calculation sheet'!$C20&lt;&gt;0,'Calculation sheet'!$D20=0%),D19,'Calculation sheet'!$D20)</f>
        <v/>
      </c>
      <c r="F20" s="105" t="str">
        <f t="shared" si="0"/>
        <v/>
      </c>
      <c r="G20" s="106" t="str">
        <f>IFERROR(IF('Calculation sheet'!$F20&lt;&gt;"",$A$4*'Calculation sheet'!$C20*'Calculation sheet'!$F20/N20,""),"")</f>
        <v/>
      </c>
      <c r="H20" s="105" t="str">
        <f>IF(Input!$B$10=Input!$I$2,
  IFERROR(VLOOKUP(DATE(YEAR('Calculation sheet'!$B20), MONTH('Calculation sheet'!$B20), 1), Rates!$A$2:$C$504, 3, FALSE),
  IFERROR(VLOOKUP(DATE(YEAR('Calculation sheet'!$B20), MONTH('Calculation sheet'!$B20)-1, 1), Rates!$A$2:$C$504, 3, FALSE),
  IFERROR(VLOOKUP(DATE(YEAR('Calculation sheet'!$B20), MONTH('Calculation sheet'!$B20)-2, 1), Rates!$A$2:$C$504, 3, FALSE), IFERROR(VLOOKUP(DATE(YEAR('Calculation sheet'!$B20), MONTH('Calculation sheet'!$B20)-3, 1), Rates!$A$2:$C$504, 3, FALSE),
  "")))),
IF(Input!$B$10=Input!$I$3,
  IFERROR(VLOOKUP(DATE(YEAR('Calculation sheet'!$B20), MONTH('Calculation sheet'!$B20), 1), Rates!$A$2:$D$504, 4, FALSE),
  IFERROR(VLOOKUP(DATE(YEAR('Calculation sheet'!$B20), MONTH('Calculation sheet'!$B20)-1, 1), Rates!$A$2:$D$504, 4, FALSE),
  IFERROR(VLOOKUP(DATE(YEAR('Calculation sheet'!$B20), MONTH('Calculation sheet'!$B20)-2, 1), Rates!$A$2:$D$504, 4, FALSE), IFERROR(VLOOKUP(DATE(YEAR('Calculation sheet'!$B20), MONTH('Calculation sheet'!$B20)-3, 1), Rates!$A$2:$D$504, 4, FALSE),
  "")))),
IF(Input!$B$10=Input!$I$4,
  IFERROR(VLOOKUP(DATE(YEAR('Calculation sheet'!$B20), MONTH('Calculation sheet'!$B20), 1), Rates!$A$2:$E$504, 5, FALSE),
  IFERROR(VLOOKUP(DATE(YEAR('Calculation sheet'!$B20), MONTH('Calculation sheet'!$B20)-1, 1), Rates!$A$2:$E$504, 5, FALSE),
  IFERROR(VLOOKUP(DATE(YEAR('Calculation sheet'!$B20), MONTH('Calculation sheet'!$B20)-2, 1), Rates!$A$2:$E$504, 5, FALSE), IFERROR(VLOOKUP(DATE(YEAR('Calculation sheet'!$B20), MONTH('Calculation sheet'!$B20)-3, 1), Rates!$A$2:$E$504, 5, FALSE),
  "")))),
IF(Input!$B$10=Input!$I$5,
  IFERROR(VLOOKUP(DATE(YEAR('Calculation sheet'!$B20), MONTH('Calculation sheet'!$B20), 1), Rates!$A$2:$F$504, 6, FALSE),
  IFERROR(VLOOKUP(DATE(YEAR('Calculation sheet'!$B20), MONTH('Calculation sheet'!$B20)-1, 1), Rates!$A$2:$F$504, 6, FALSE),
  IFERROR(VLOOKUP(DATE(YEAR('Calculation sheet'!$B20), MONTH('Calculation sheet'!$B20)-2, 1), Rates!$A$2:$F$504, 6, FALSE), IFERROR(VLOOKUP(DATE(YEAR('Calculation sheet'!$B20), MONTH('Calculation sheet'!$B20)-3, 1), Rates!$A$2:$F$504, 6, FALSE),
  "")))),
IF(Input!$B$10=Input!$I$6,
  IFERROR(VLOOKUP(DATE(YEAR('Calculation sheet'!$B20), MONTH('Calculation sheet'!$B20), 1), Rates!$A$2:$G$504, 7, FALSE),
  IFERROR(VLOOKUP(DATE(YEAR('Calculation sheet'!$B20), MONTH('Calculation sheet'!$B20)-1, 1), Rates!$A$2:$G$504, 7, FALSE),
  IFERROR(VLOOKUP(DATE(YEAR('Calculation sheet'!$B20), MONTH('Calculation sheet'!$B20)-2, 1), Rates!$A$2:$G$504, 7, FALSE), IFERROR(VLOOKUP(DATE(YEAR('Calculation sheet'!$B20), MONTH('Calculation sheet'!$B20)-3, 1), Rates!$A$2:$G$504, 7, FALSE),
  "")))),
"")))))</f>
        <v/>
      </c>
      <c r="I20" s="114" t="str">
        <f>IF(AND('Calculation sheet'!$C20&lt;&gt;0,'Calculation sheet'!$H20=0%),H19,'Calculation sheet'!$H20)</f>
        <v/>
      </c>
      <c r="J20" s="108" t="str">
        <f t="shared" si="1"/>
        <v/>
      </c>
      <c r="K20" s="109" t="str">
        <f>IFERROR($A$4*'Calculation sheet'!$C20*'Calculation sheet'!$J20/N20,"")</f>
        <v/>
      </c>
      <c r="L20" s="115" t="str">
        <f>IFERROR('Calculation sheet'!$K20-'Calculation sheet'!$G20,"")</f>
        <v/>
      </c>
      <c r="M20" t="str">
        <f t="shared" si="2"/>
        <v/>
      </c>
      <c r="N20" s="133" t="str">
        <f t="shared" si="3"/>
        <v/>
      </c>
      <c r="O20" s="54"/>
      <c r="P20" s="54"/>
    </row>
    <row r="21" spans="1:16" x14ac:dyDescent="0.25">
      <c r="A21" s="100">
        <v>15</v>
      </c>
      <c r="B21" s="103" t="str">
        <f>IFERROR(IF(DATE(YEAR(B20),MONTH(B20),1)&gt;=DATE(YEAR(Input!$E$4),MONTH(Input!$E$4),1),"",DATE(YEAR(B20),MONTH(B20)+1,1)),"")</f>
        <v/>
      </c>
      <c r="C21" s="104" t="str">
        <f>IFERROR(IF(DATE(YEAR('Calculation sheet'!$B21),MONTH('Calculation sheet'!$B21),1)=DATE(YEAR(Input!$E$4),MONTH(Input!$E$4),1),Input!$H$4,IF('Calculation sheet'!$B21&lt;&gt;"",DAY(EOMONTH('Calculation sheet'!$B21,0)),"")),"")</f>
        <v/>
      </c>
      <c r="D21" s="105" t="str">
        <f>IFERROR(
  IF($C$4&lt;365,
    IFERROR(
      VLOOKUP(DATE(YEAR('Calculation sheet'!$B21), MONTH('Calculation sheet'!$B21), 1), Rates!$A$2:$B$504, 2, FALSE),
      IFERROR(
        VLOOKUP(DATE(YEAR('Calculation sheet'!$B21), MONTH('Calculation sheet'!$B21)-1, 1), Rates!$A$2:$B$504, 2, FALSE),
        IFERROR(
          VLOOKUP(DATE(YEAR('Calculation sheet'!$B21), MONTH('Calculation sheet'!$B21)-2, 1), Rates!$A$2:$B$504, 2, FALSE),
          VLOOKUP(DATE(YEAR('Calculation sheet'!$B21), MONTH('Calculation sheet'!$B21)-3, 1), Rates!$A$2:$B$504, 2, FALSE)
        )
      )
    ),
  IF($C$4&lt;730,
    IFERROR(
      VLOOKUP(DATE(YEAR('Calculation sheet'!$B21), MONTH('Calculation sheet'!$B21), 1), Rates!$A$2:$C$504, 3, FALSE),
      IFERROR(
        VLOOKUP(DATE(YEAR('Calculation sheet'!$B21), MONTH('Calculation sheet'!$B21)-1, 1), Rates!$A$2:$C$504, 3, FALSE),
        IFERROR(
          VLOOKUP(DATE(YEAR('Calculation sheet'!$B21), MONTH('Calculation sheet'!$B21)-2, 1), Rates!$A$2:$C$504, 3, FALSE),
          VLOOKUP(DATE(YEAR('Calculation sheet'!$B21), MONTH('Calculation sheet'!$B21)-3, 1), Rates!$A$2:$C$504, 3, FALSE)
        )
      )
    ),
  IF($C$4&lt;1095,
    IFERROR(
      VLOOKUP(DATE(YEAR('Calculation sheet'!$B21), MONTH('Calculation sheet'!$B21), 1), Rates!$A$2:$D$504, 4, FALSE),
      IFERROR(
        VLOOKUP(DATE(YEAR('Calculation sheet'!$B21), MONTH('Calculation sheet'!$B21)-1, 1), Rates!$A$2:$D$504, 4, FALSE),
        IFERROR(
          VLOOKUP(DATE(YEAR('Calculation sheet'!$B21), MONTH('Calculation sheet'!$B21)-2, 1), Rates!$A$2:$D$504, 4, FALSE),
          VLOOKUP(DATE(YEAR('Calculation sheet'!$B21), MONTH('Calculation sheet'!$B21)-3, 1), Rates!$A$2:$D$504, 4, FALSE)
        )
      )
    ),
  IF($C$4&lt;1460,
    IFERROR(
      VLOOKUP(DATE(YEAR('Calculation sheet'!$B21), MONTH('Calculation sheet'!$B21), 1), Rates!$A$2:$E$504, 5, FALSE),
      IFERROR(
        VLOOKUP(DATE(YEAR('Calculation sheet'!$B21), MONTH('Calculation sheet'!$B21)-1, 1), Rates!$A$2:$E$504, 5, FALSE),
        IFERROR(
          VLOOKUP(DATE(YEAR('Calculation sheet'!$B21), MONTH('Calculation sheet'!$B21)-2, 1), Rates!$A$2:$E$504, 5, FALSE),
          VLOOKUP(DATE(YEAR('Calculation sheet'!$B21), MONTH('Calculation sheet'!$B21)-3, 1), Rates!$A$2:$E$504, 5, FALSE)
        )
      )
    ),
  IF($C$4&lt;1825,
    IFERROR(
      VLOOKUP(DATE(YEAR('Calculation sheet'!$B21), MONTH('Calculation sheet'!$B21), 1), Rates!$A$2:$F$504, 6, FALSE),
      IFERROR(
        VLOOKUP(DATE(YEAR('Calculation sheet'!$B21), MONTH('Calculation sheet'!$B21)-1, 1), Rates!$A$2:$F$504, 6, FALSE),
        IFERROR(
          VLOOKUP(DATE(YEAR('Calculation sheet'!$B21), MONTH('Calculation sheet'!$B21)-2, 1), Rates!$A$2:$F$504, 6, FALSE),
          VLOOKUP(DATE(YEAR('Calculation sheet'!$B21), MONTH('Calculation sheet'!$B21)-3, 1), Rates!$A$2:$F$504, 6, FALSE)
        )
      )
    ),
    IFERROR(
      VLOOKUP(DATE(YEAR('Calculation sheet'!$B21), MONTH('Calculation sheet'!$B21), 1), Rates!$A$2:$G$504, 7, FALSE),
      IFERROR(
        VLOOKUP(DATE(YEAR('Calculation sheet'!$B21), MONTH('Calculation sheet'!$B21)-1, 1), Rates!$A$2:$G$504, 7, FALSE),
        IFERROR(
          VLOOKUP(DATE(YEAR('Calculation sheet'!$B21), MONTH('Calculation sheet'!$B21)-2, 1), Rates!$A$2:$G$504, 7, FALSE),
          VLOOKUP(DATE(YEAR('Calculation sheet'!$B21), MONTH('Calculation sheet'!$B21)-3, 1), Rates!$A$2:$G$504, 7, FALSE)
        )
      )
    )
  ))))),
  ""
)</f>
        <v/>
      </c>
      <c r="E21" s="105" t="str">
        <f>IF(AND('Calculation sheet'!$C21&lt;&gt;0,'Calculation sheet'!$D21=0%),D20,'Calculation sheet'!$D21)</f>
        <v/>
      </c>
      <c r="F21" s="105" t="str">
        <f t="shared" si="0"/>
        <v/>
      </c>
      <c r="G21" s="106" t="str">
        <f>IFERROR(IF('Calculation sheet'!$F21&lt;&gt;"",$A$4*'Calculation sheet'!$C21*'Calculation sheet'!$F21/N21,""),"")</f>
        <v/>
      </c>
      <c r="H21" s="105" t="str">
        <f>IF(Input!$B$10=Input!$I$2,
  IFERROR(VLOOKUP(DATE(YEAR('Calculation sheet'!$B21), MONTH('Calculation sheet'!$B21), 1), Rates!$A$2:$C$504, 3, FALSE),
  IFERROR(VLOOKUP(DATE(YEAR('Calculation sheet'!$B21), MONTH('Calculation sheet'!$B21)-1, 1), Rates!$A$2:$C$504, 3, FALSE),
  IFERROR(VLOOKUP(DATE(YEAR('Calculation sheet'!$B21), MONTH('Calculation sheet'!$B21)-2, 1), Rates!$A$2:$C$504, 3, FALSE), IFERROR(VLOOKUP(DATE(YEAR('Calculation sheet'!$B21), MONTH('Calculation sheet'!$B21)-3, 1), Rates!$A$2:$C$504, 3, FALSE),
  "")))),
IF(Input!$B$10=Input!$I$3,
  IFERROR(VLOOKUP(DATE(YEAR('Calculation sheet'!$B21), MONTH('Calculation sheet'!$B21), 1), Rates!$A$2:$D$504, 4, FALSE),
  IFERROR(VLOOKUP(DATE(YEAR('Calculation sheet'!$B21), MONTH('Calculation sheet'!$B21)-1, 1), Rates!$A$2:$D$504, 4, FALSE),
  IFERROR(VLOOKUP(DATE(YEAR('Calculation sheet'!$B21), MONTH('Calculation sheet'!$B21)-2, 1), Rates!$A$2:$D$504, 4, FALSE), IFERROR(VLOOKUP(DATE(YEAR('Calculation sheet'!$B21), MONTH('Calculation sheet'!$B21)-3, 1), Rates!$A$2:$D$504, 4, FALSE),
  "")))),
IF(Input!$B$10=Input!$I$4,
  IFERROR(VLOOKUP(DATE(YEAR('Calculation sheet'!$B21), MONTH('Calculation sheet'!$B21), 1), Rates!$A$2:$E$504, 5, FALSE),
  IFERROR(VLOOKUP(DATE(YEAR('Calculation sheet'!$B21), MONTH('Calculation sheet'!$B21)-1, 1), Rates!$A$2:$E$504, 5, FALSE),
  IFERROR(VLOOKUP(DATE(YEAR('Calculation sheet'!$B21), MONTH('Calculation sheet'!$B21)-2, 1), Rates!$A$2:$E$504, 5, FALSE), IFERROR(VLOOKUP(DATE(YEAR('Calculation sheet'!$B21), MONTH('Calculation sheet'!$B21)-3, 1), Rates!$A$2:$E$504, 5, FALSE),
  "")))),
IF(Input!$B$10=Input!$I$5,
  IFERROR(VLOOKUP(DATE(YEAR('Calculation sheet'!$B21), MONTH('Calculation sheet'!$B21), 1), Rates!$A$2:$F$504, 6, FALSE),
  IFERROR(VLOOKUP(DATE(YEAR('Calculation sheet'!$B21), MONTH('Calculation sheet'!$B21)-1, 1), Rates!$A$2:$F$504, 6, FALSE),
  IFERROR(VLOOKUP(DATE(YEAR('Calculation sheet'!$B21), MONTH('Calculation sheet'!$B21)-2, 1), Rates!$A$2:$F$504, 6, FALSE), IFERROR(VLOOKUP(DATE(YEAR('Calculation sheet'!$B21), MONTH('Calculation sheet'!$B21)-3, 1), Rates!$A$2:$F$504, 6, FALSE),
  "")))),
IF(Input!$B$10=Input!$I$6,
  IFERROR(VLOOKUP(DATE(YEAR('Calculation sheet'!$B21), MONTH('Calculation sheet'!$B21), 1), Rates!$A$2:$G$504, 7, FALSE),
  IFERROR(VLOOKUP(DATE(YEAR('Calculation sheet'!$B21), MONTH('Calculation sheet'!$B21)-1, 1), Rates!$A$2:$G$504, 7, FALSE),
  IFERROR(VLOOKUP(DATE(YEAR('Calculation sheet'!$B21), MONTH('Calculation sheet'!$B21)-2, 1), Rates!$A$2:$G$504, 7, FALSE), IFERROR(VLOOKUP(DATE(YEAR('Calculation sheet'!$B21), MONTH('Calculation sheet'!$B21)-3, 1), Rates!$A$2:$G$504, 7, FALSE),
  "")))),
"")))))</f>
        <v/>
      </c>
      <c r="I21" s="107" t="str">
        <f>IF(AND('Calculation sheet'!$C21&lt;&gt;0,'Calculation sheet'!$H21=0%),H20,'Calculation sheet'!$H21)</f>
        <v/>
      </c>
      <c r="J21" s="108" t="str">
        <f t="shared" si="1"/>
        <v/>
      </c>
      <c r="K21" s="109" t="str">
        <f>IFERROR($A$4*'Calculation sheet'!$C21*'Calculation sheet'!$J21/N21,"")</f>
        <v/>
      </c>
      <c r="L21" s="110" t="str">
        <f>IFERROR('Calculation sheet'!$K21-'Calculation sheet'!$G21,"")</f>
        <v/>
      </c>
      <c r="M21" t="str">
        <f t="shared" si="2"/>
        <v/>
      </c>
      <c r="N21" s="133" t="str">
        <f t="shared" si="3"/>
        <v/>
      </c>
      <c r="O21" s="54"/>
      <c r="P21" s="54"/>
    </row>
    <row r="22" spans="1:16" x14ac:dyDescent="0.25">
      <c r="A22" s="101">
        <v>16</v>
      </c>
      <c r="B22" s="111" t="str">
        <f>IFERROR(IF(DATE(YEAR(B21),MONTH(B21),1)&gt;=DATE(YEAR(Input!$E$4),MONTH(Input!$E$4),1),"",DATE(YEAR(B21),MONTH(B21)+1,1)),"")</f>
        <v/>
      </c>
      <c r="C22" s="112" t="str">
        <f>IFERROR(IF(DATE(YEAR('Calculation sheet'!$B22),MONTH('Calculation sheet'!$B22),1)=DATE(YEAR(Input!$E$4),MONTH(Input!$E$4),1),Input!$H$4,IF('Calculation sheet'!$B22&lt;&gt;"",DAY(EOMONTH('Calculation sheet'!$B22,0)),"")),"")</f>
        <v/>
      </c>
      <c r="D22" s="105" t="str">
        <f>IFERROR(
  IF($C$4&lt;365,
    IFERROR(
      VLOOKUP(DATE(YEAR('Calculation sheet'!$B22), MONTH('Calculation sheet'!$B22), 1), Rates!$A$2:$B$504, 2, FALSE),
      IFERROR(
        VLOOKUP(DATE(YEAR('Calculation sheet'!$B22), MONTH('Calculation sheet'!$B22)-1, 1), Rates!$A$2:$B$504, 2, FALSE),
        IFERROR(
          VLOOKUP(DATE(YEAR('Calculation sheet'!$B22), MONTH('Calculation sheet'!$B22)-2, 1), Rates!$A$2:$B$504, 2, FALSE),
          VLOOKUP(DATE(YEAR('Calculation sheet'!$B22), MONTH('Calculation sheet'!$B22)-3, 1), Rates!$A$2:$B$504, 2, FALSE)
        )
      )
    ),
  IF($C$4&lt;730,
    IFERROR(
      VLOOKUP(DATE(YEAR('Calculation sheet'!$B22), MONTH('Calculation sheet'!$B22), 1), Rates!$A$2:$C$504, 3, FALSE),
      IFERROR(
        VLOOKUP(DATE(YEAR('Calculation sheet'!$B22), MONTH('Calculation sheet'!$B22)-1, 1), Rates!$A$2:$C$504, 3, FALSE),
        IFERROR(
          VLOOKUP(DATE(YEAR('Calculation sheet'!$B22), MONTH('Calculation sheet'!$B22)-2, 1), Rates!$A$2:$C$504, 3, FALSE),
          VLOOKUP(DATE(YEAR('Calculation sheet'!$B22), MONTH('Calculation sheet'!$B22)-3, 1), Rates!$A$2:$C$504, 3, FALSE)
        )
      )
    ),
  IF($C$4&lt;1095,
    IFERROR(
      VLOOKUP(DATE(YEAR('Calculation sheet'!$B22), MONTH('Calculation sheet'!$B22), 1), Rates!$A$2:$D$504, 4, FALSE),
      IFERROR(
        VLOOKUP(DATE(YEAR('Calculation sheet'!$B22), MONTH('Calculation sheet'!$B22)-1, 1), Rates!$A$2:$D$504, 4, FALSE),
        IFERROR(
          VLOOKUP(DATE(YEAR('Calculation sheet'!$B22), MONTH('Calculation sheet'!$B22)-2, 1), Rates!$A$2:$D$504, 4, FALSE),
          VLOOKUP(DATE(YEAR('Calculation sheet'!$B22), MONTH('Calculation sheet'!$B22)-3, 1), Rates!$A$2:$D$504, 4, FALSE)
        )
      )
    ),
  IF($C$4&lt;1460,
    IFERROR(
      VLOOKUP(DATE(YEAR('Calculation sheet'!$B22), MONTH('Calculation sheet'!$B22), 1), Rates!$A$2:$E$504, 5, FALSE),
      IFERROR(
        VLOOKUP(DATE(YEAR('Calculation sheet'!$B22), MONTH('Calculation sheet'!$B22)-1, 1), Rates!$A$2:$E$504, 5, FALSE),
        IFERROR(
          VLOOKUP(DATE(YEAR('Calculation sheet'!$B22), MONTH('Calculation sheet'!$B22)-2, 1), Rates!$A$2:$E$504, 5, FALSE),
          VLOOKUP(DATE(YEAR('Calculation sheet'!$B22), MONTH('Calculation sheet'!$B22)-3, 1), Rates!$A$2:$E$504, 5, FALSE)
        )
      )
    ),
  IF($C$4&lt;1825,
    IFERROR(
      VLOOKUP(DATE(YEAR('Calculation sheet'!$B22), MONTH('Calculation sheet'!$B22), 1), Rates!$A$2:$F$504, 6, FALSE),
      IFERROR(
        VLOOKUP(DATE(YEAR('Calculation sheet'!$B22), MONTH('Calculation sheet'!$B22)-1, 1), Rates!$A$2:$F$504, 6, FALSE),
        IFERROR(
          VLOOKUP(DATE(YEAR('Calculation sheet'!$B22), MONTH('Calculation sheet'!$B22)-2, 1), Rates!$A$2:$F$504, 6, FALSE),
          VLOOKUP(DATE(YEAR('Calculation sheet'!$B22), MONTH('Calculation sheet'!$B22)-3, 1), Rates!$A$2:$F$504, 6, FALSE)
        )
      )
    ),
    IFERROR(
      VLOOKUP(DATE(YEAR('Calculation sheet'!$B22), MONTH('Calculation sheet'!$B22), 1), Rates!$A$2:$G$504, 7, FALSE),
      IFERROR(
        VLOOKUP(DATE(YEAR('Calculation sheet'!$B22), MONTH('Calculation sheet'!$B22)-1, 1), Rates!$A$2:$G$504, 7, FALSE),
        IFERROR(
          VLOOKUP(DATE(YEAR('Calculation sheet'!$B22), MONTH('Calculation sheet'!$B22)-2, 1), Rates!$A$2:$G$504, 7, FALSE),
          VLOOKUP(DATE(YEAR('Calculation sheet'!$B22), MONTH('Calculation sheet'!$B22)-3, 1), Rates!$A$2:$G$504, 7, FALSE)
        )
      )
    )
  ))))),
  ""
)</f>
        <v/>
      </c>
      <c r="E22" s="113" t="str">
        <f>IF(AND('Calculation sheet'!$C22&lt;&gt;0,'Calculation sheet'!$D22=0%),D21,'Calculation sheet'!$D22)</f>
        <v/>
      </c>
      <c r="F22" s="105" t="str">
        <f t="shared" si="0"/>
        <v/>
      </c>
      <c r="G22" s="106" t="str">
        <f>IFERROR(IF('Calculation sheet'!$F22&lt;&gt;"",$A$4*'Calculation sheet'!$C22*'Calculation sheet'!$F22/N22,""),"")</f>
        <v/>
      </c>
      <c r="H22" s="105" t="str">
        <f>IF(Input!$B$10=Input!$I$2,
  IFERROR(VLOOKUP(DATE(YEAR('Calculation sheet'!$B22), MONTH('Calculation sheet'!$B22), 1), Rates!$A$2:$C$504, 3, FALSE),
  IFERROR(VLOOKUP(DATE(YEAR('Calculation sheet'!$B22), MONTH('Calculation sheet'!$B22)-1, 1), Rates!$A$2:$C$504, 3, FALSE),
  IFERROR(VLOOKUP(DATE(YEAR('Calculation sheet'!$B22), MONTH('Calculation sheet'!$B22)-2, 1), Rates!$A$2:$C$504, 3, FALSE), IFERROR(VLOOKUP(DATE(YEAR('Calculation sheet'!$B22), MONTH('Calculation sheet'!$B22)-3, 1), Rates!$A$2:$C$504, 3, FALSE),
  "")))),
IF(Input!$B$10=Input!$I$3,
  IFERROR(VLOOKUP(DATE(YEAR('Calculation sheet'!$B22), MONTH('Calculation sheet'!$B22), 1), Rates!$A$2:$D$504, 4, FALSE),
  IFERROR(VLOOKUP(DATE(YEAR('Calculation sheet'!$B22), MONTH('Calculation sheet'!$B22)-1, 1), Rates!$A$2:$D$504, 4, FALSE),
  IFERROR(VLOOKUP(DATE(YEAR('Calculation sheet'!$B22), MONTH('Calculation sheet'!$B22)-2, 1), Rates!$A$2:$D$504, 4, FALSE), IFERROR(VLOOKUP(DATE(YEAR('Calculation sheet'!$B22), MONTH('Calculation sheet'!$B22)-3, 1), Rates!$A$2:$D$504, 4, FALSE),
  "")))),
IF(Input!$B$10=Input!$I$4,
  IFERROR(VLOOKUP(DATE(YEAR('Calculation sheet'!$B22), MONTH('Calculation sheet'!$B22), 1), Rates!$A$2:$E$504, 5, FALSE),
  IFERROR(VLOOKUP(DATE(YEAR('Calculation sheet'!$B22), MONTH('Calculation sheet'!$B22)-1, 1), Rates!$A$2:$E$504, 5, FALSE),
  IFERROR(VLOOKUP(DATE(YEAR('Calculation sheet'!$B22), MONTH('Calculation sheet'!$B22)-2, 1), Rates!$A$2:$E$504, 5, FALSE), IFERROR(VLOOKUP(DATE(YEAR('Calculation sheet'!$B22), MONTH('Calculation sheet'!$B22)-3, 1), Rates!$A$2:$E$504, 5, FALSE),
  "")))),
IF(Input!$B$10=Input!$I$5,
  IFERROR(VLOOKUP(DATE(YEAR('Calculation sheet'!$B22), MONTH('Calculation sheet'!$B22), 1), Rates!$A$2:$F$504, 6, FALSE),
  IFERROR(VLOOKUP(DATE(YEAR('Calculation sheet'!$B22), MONTH('Calculation sheet'!$B22)-1, 1), Rates!$A$2:$F$504, 6, FALSE),
  IFERROR(VLOOKUP(DATE(YEAR('Calculation sheet'!$B22), MONTH('Calculation sheet'!$B22)-2, 1), Rates!$A$2:$F$504, 6, FALSE), IFERROR(VLOOKUP(DATE(YEAR('Calculation sheet'!$B22), MONTH('Calculation sheet'!$B22)-3, 1), Rates!$A$2:$F$504, 6, FALSE),
  "")))),
IF(Input!$B$10=Input!$I$6,
  IFERROR(VLOOKUP(DATE(YEAR('Calculation sheet'!$B22), MONTH('Calculation sheet'!$B22), 1), Rates!$A$2:$G$504, 7, FALSE),
  IFERROR(VLOOKUP(DATE(YEAR('Calculation sheet'!$B22), MONTH('Calculation sheet'!$B22)-1, 1), Rates!$A$2:$G$504, 7, FALSE),
  IFERROR(VLOOKUP(DATE(YEAR('Calculation sheet'!$B22), MONTH('Calculation sheet'!$B22)-2, 1), Rates!$A$2:$G$504, 7, FALSE), IFERROR(VLOOKUP(DATE(YEAR('Calculation sheet'!$B22), MONTH('Calculation sheet'!$B22)-3, 1), Rates!$A$2:$G$504, 7, FALSE),
  "")))),
"")))))</f>
        <v/>
      </c>
      <c r="I22" s="114" t="str">
        <f>IF(AND('Calculation sheet'!$C22&lt;&gt;0,'Calculation sheet'!$H22=0%),H21,'Calculation sheet'!$H22)</f>
        <v/>
      </c>
      <c r="J22" s="108" t="str">
        <f t="shared" si="1"/>
        <v/>
      </c>
      <c r="K22" s="109" t="str">
        <f>IFERROR($A$4*'Calculation sheet'!$C22*'Calculation sheet'!$J22/N22,"")</f>
        <v/>
      </c>
      <c r="L22" s="115" t="str">
        <f>IFERROR('Calculation sheet'!$K22-'Calculation sheet'!$G22,"")</f>
        <v/>
      </c>
      <c r="M22" t="str">
        <f t="shared" si="2"/>
        <v/>
      </c>
      <c r="N22" s="133" t="str">
        <f t="shared" si="3"/>
        <v/>
      </c>
      <c r="O22" s="54"/>
      <c r="P22" s="54"/>
    </row>
    <row r="23" spans="1:16" x14ac:dyDescent="0.25">
      <c r="A23" s="100">
        <v>17</v>
      </c>
      <c r="B23" s="103" t="str">
        <f>IFERROR(IF(DATE(YEAR(B22),MONTH(B22),1)&gt;=DATE(YEAR(Input!$E$4),MONTH(Input!$E$4),1),"",DATE(YEAR(B22),MONTH(B22)+1,1)),"")</f>
        <v/>
      </c>
      <c r="C23" s="104" t="str">
        <f>IFERROR(IF(DATE(YEAR('Calculation sheet'!$B23),MONTH('Calculation sheet'!$B23),1)=DATE(YEAR(Input!$E$4),MONTH(Input!$E$4),1),Input!$H$4,IF('Calculation sheet'!$B23&lt;&gt;"",DAY(EOMONTH('Calculation sheet'!$B23,0)),"")),"")</f>
        <v/>
      </c>
      <c r="D23" s="105" t="str">
        <f>IFERROR(
  IF($C$4&lt;365,
    IFERROR(
      VLOOKUP(DATE(YEAR('Calculation sheet'!$B23), MONTH('Calculation sheet'!$B23), 1), Rates!$A$2:$B$504, 2, FALSE),
      IFERROR(
        VLOOKUP(DATE(YEAR('Calculation sheet'!$B23), MONTH('Calculation sheet'!$B23)-1, 1), Rates!$A$2:$B$504, 2, FALSE),
        IFERROR(
          VLOOKUP(DATE(YEAR('Calculation sheet'!$B23), MONTH('Calculation sheet'!$B23)-2, 1), Rates!$A$2:$B$504, 2, FALSE),
          VLOOKUP(DATE(YEAR('Calculation sheet'!$B23), MONTH('Calculation sheet'!$B23)-3, 1), Rates!$A$2:$B$504, 2, FALSE)
        )
      )
    ),
  IF($C$4&lt;730,
    IFERROR(
      VLOOKUP(DATE(YEAR('Calculation sheet'!$B23), MONTH('Calculation sheet'!$B23), 1), Rates!$A$2:$C$504, 3, FALSE),
      IFERROR(
        VLOOKUP(DATE(YEAR('Calculation sheet'!$B23), MONTH('Calculation sheet'!$B23)-1, 1), Rates!$A$2:$C$504, 3, FALSE),
        IFERROR(
          VLOOKUP(DATE(YEAR('Calculation sheet'!$B23), MONTH('Calculation sheet'!$B23)-2, 1), Rates!$A$2:$C$504, 3, FALSE),
          VLOOKUP(DATE(YEAR('Calculation sheet'!$B23), MONTH('Calculation sheet'!$B23)-3, 1), Rates!$A$2:$C$504, 3, FALSE)
        )
      )
    ),
  IF($C$4&lt;1095,
    IFERROR(
      VLOOKUP(DATE(YEAR('Calculation sheet'!$B23), MONTH('Calculation sheet'!$B23), 1), Rates!$A$2:$D$504, 4, FALSE),
      IFERROR(
        VLOOKUP(DATE(YEAR('Calculation sheet'!$B23), MONTH('Calculation sheet'!$B23)-1, 1), Rates!$A$2:$D$504, 4, FALSE),
        IFERROR(
          VLOOKUP(DATE(YEAR('Calculation sheet'!$B23), MONTH('Calculation sheet'!$B23)-2, 1), Rates!$A$2:$D$504, 4, FALSE),
          VLOOKUP(DATE(YEAR('Calculation sheet'!$B23), MONTH('Calculation sheet'!$B23)-3, 1), Rates!$A$2:$D$504, 4, FALSE)
        )
      )
    ),
  IF($C$4&lt;1460,
    IFERROR(
      VLOOKUP(DATE(YEAR('Calculation sheet'!$B23), MONTH('Calculation sheet'!$B23), 1), Rates!$A$2:$E$504, 5, FALSE),
      IFERROR(
        VLOOKUP(DATE(YEAR('Calculation sheet'!$B23), MONTH('Calculation sheet'!$B23)-1, 1), Rates!$A$2:$E$504, 5, FALSE),
        IFERROR(
          VLOOKUP(DATE(YEAR('Calculation sheet'!$B23), MONTH('Calculation sheet'!$B23)-2, 1), Rates!$A$2:$E$504, 5, FALSE),
          VLOOKUP(DATE(YEAR('Calculation sheet'!$B23), MONTH('Calculation sheet'!$B23)-3, 1), Rates!$A$2:$E$504, 5, FALSE)
        )
      )
    ),
  IF($C$4&lt;1825,
    IFERROR(
      VLOOKUP(DATE(YEAR('Calculation sheet'!$B23), MONTH('Calculation sheet'!$B23), 1), Rates!$A$2:$F$504, 6, FALSE),
      IFERROR(
        VLOOKUP(DATE(YEAR('Calculation sheet'!$B23), MONTH('Calculation sheet'!$B23)-1, 1), Rates!$A$2:$F$504, 6, FALSE),
        IFERROR(
          VLOOKUP(DATE(YEAR('Calculation sheet'!$B23), MONTH('Calculation sheet'!$B23)-2, 1), Rates!$A$2:$F$504, 6, FALSE),
          VLOOKUP(DATE(YEAR('Calculation sheet'!$B23), MONTH('Calculation sheet'!$B23)-3, 1), Rates!$A$2:$F$504, 6, FALSE)
        )
      )
    ),
    IFERROR(
      VLOOKUP(DATE(YEAR('Calculation sheet'!$B23), MONTH('Calculation sheet'!$B23), 1), Rates!$A$2:$G$504, 7, FALSE),
      IFERROR(
        VLOOKUP(DATE(YEAR('Calculation sheet'!$B23), MONTH('Calculation sheet'!$B23)-1, 1), Rates!$A$2:$G$504, 7, FALSE),
        IFERROR(
          VLOOKUP(DATE(YEAR('Calculation sheet'!$B23), MONTH('Calculation sheet'!$B23)-2, 1), Rates!$A$2:$G$504, 7, FALSE),
          VLOOKUP(DATE(YEAR('Calculation sheet'!$B23), MONTH('Calculation sheet'!$B23)-3, 1), Rates!$A$2:$G$504, 7, FALSE)
        )
      )
    )
  ))))),
  ""
)</f>
        <v/>
      </c>
      <c r="E23" s="105" t="str">
        <f>IF(AND('Calculation sheet'!$C23&lt;&gt;0,'Calculation sheet'!$D23=0%),D22,'Calculation sheet'!$D23)</f>
        <v/>
      </c>
      <c r="F23" s="105" t="str">
        <f t="shared" si="0"/>
        <v/>
      </c>
      <c r="G23" s="106" t="str">
        <f>IFERROR(IF('Calculation sheet'!$F23&lt;&gt;"",$A$4*'Calculation sheet'!$C23*'Calculation sheet'!$F23/N23,""),"")</f>
        <v/>
      </c>
      <c r="H23" s="105" t="str">
        <f>IF(Input!$B$10=Input!$I$2,
  IFERROR(VLOOKUP(DATE(YEAR('Calculation sheet'!$B23), MONTH('Calculation sheet'!$B23), 1), Rates!$A$2:$C$504, 3, FALSE),
  IFERROR(VLOOKUP(DATE(YEAR('Calculation sheet'!$B23), MONTH('Calculation sheet'!$B23)-1, 1), Rates!$A$2:$C$504, 3, FALSE),
  IFERROR(VLOOKUP(DATE(YEAR('Calculation sheet'!$B23), MONTH('Calculation sheet'!$B23)-2, 1), Rates!$A$2:$C$504, 3, FALSE), IFERROR(VLOOKUP(DATE(YEAR('Calculation sheet'!$B23), MONTH('Calculation sheet'!$B23)-3, 1), Rates!$A$2:$C$504, 3, FALSE),
  "")))),
IF(Input!$B$10=Input!$I$3,
  IFERROR(VLOOKUP(DATE(YEAR('Calculation sheet'!$B23), MONTH('Calculation sheet'!$B23), 1), Rates!$A$2:$D$504, 4, FALSE),
  IFERROR(VLOOKUP(DATE(YEAR('Calculation sheet'!$B23), MONTH('Calculation sheet'!$B23)-1, 1), Rates!$A$2:$D$504, 4, FALSE),
  IFERROR(VLOOKUP(DATE(YEAR('Calculation sheet'!$B23), MONTH('Calculation sheet'!$B23)-2, 1), Rates!$A$2:$D$504, 4, FALSE), IFERROR(VLOOKUP(DATE(YEAR('Calculation sheet'!$B23), MONTH('Calculation sheet'!$B23)-3, 1), Rates!$A$2:$D$504, 4, FALSE),
  "")))),
IF(Input!$B$10=Input!$I$4,
  IFERROR(VLOOKUP(DATE(YEAR('Calculation sheet'!$B23), MONTH('Calculation sheet'!$B23), 1), Rates!$A$2:$E$504, 5, FALSE),
  IFERROR(VLOOKUP(DATE(YEAR('Calculation sheet'!$B23), MONTH('Calculation sheet'!$B23)-1, 1), Rates!$A$2:$E$504, 5, FALSE),
  IFERROR(VLOOKUP(DATE(YEAR('Calculation sheet'!$B23), MONTH('Calculation sheet'!$B23)-2, 1), Rates!$A$2:$E$504, 5, FALSE), IFERROR(VLOOKUP(DATE(YEAR('Calculation sheet'!$B23), MONTH('Calculation sheet'!$B23)-3, 1), Rates!$A$2:$E$504, 5, FALSE),
  "")))),
IF(Input!$B$10=Input!$I$5,
  IFERROR(VLOOKUP(DATE(YEAR('Calculation sheet'!$B23), MONTH('Calculation sheet'!$B23), 1), Rates!$A$2:$F$504, 6, FALSE),
  IFERROR(VLOOKUP(DATE(YEAR('Calculation sheet'!$B23), MONTH('Calculation sheet'!$B23)-1, 1), Rates!$A$2:$F$504, 6, FALSE),
  IFERROR(VLOOKUP(DATE(YEAR('Calculation sheet'!$B23), MONTH('Calculation sheet'!$B23)-2, 1), Rates!$A$2:$F$504, 6, FALSE), IFERROR(VLOOKUP(DATE(YEAR('Calculation sheet'!$B23), MONTH('Calculation sheet'!$B23)-3, 1), Rates!$A$2:$F$504, 6, FALSE),
  "")))),
IF(Input!$B$10=Input!$I$6,
  IFERROR(VLOOKUP(DATE(YEAR('Calculation sheet'!$B23), MONTH('Calculation sheet'!$B23), 1), Rates!$A$2:$G$504, 7, FALSE),
  IFERROR(VLOOKUP(DATE(YEAR('Calculation sheet'!$B23), MONTH('Calculation sheet'!$B23)-1, 1), Rates!$A$2:$G$504, 7, FALSE),
  IFERROR(VLOOKUP(DATE(YEAR('Calculation sheet'!$B23), MONTH('Calculation sheet'!$B23)-2, 1), Rates!$A$2:$G$504, 7, FALSE), IFERROR(VLOOKUP(DATE(YEAR('Calculation sheet'!$B23), MONTH('Calculation sheet'!$B23)-3, 1), Rates!$A$2:$G$504, 7, FALSE),
  "")))),
"")))))</f>
        <v/>
      </c>
      <c r="I23" s="107" t="str">
        <f>IF(AND('Calculation sheet'!$C23&lt;&gt;0,'Calculation sheet'!$H23=0%),H22,'Calculation sheet'!$H23)</f>
        <v/>
      </c>
      <c r="J23" s="108" t="str">
        <f t="shared" si="1"/>
        <v/>
      </c>
      <c r="K23" s="109" t="str">
        <f>IFERROR($A$4*'Calculation sheet'!$C23*'Calculation sheet'!$J23/N23,"")</f>
        <v/>
      </c>
      <c r="L23" s="110" t="str">
        <f>IFERROR('Calculation sheet'!$K23-'Calculation sheet'!$G23,"")</f>
        <v/>
      </c>
      <c r="M23" t="str">
        <f t="shared" si="2"/>
        <v/>
      </c>
      <c r="N23" s="133" t="str">
        <f t="shared" si="3"/>
        <v/>
      </c>
      <c r="O23" s="54"/>
      <c r="P23" s="54"/>
    </row>
    <row r="24" spans="1:16" x14ac:dyDescent="0.25">
      <c r="A24" s="101">
        <v>18</v>
      </c>
      <c r="B24" s="111" t="str">
        <f>IFERROR(IF(DATE(YEAR(B23),MONTH(B23),1)&gt;=DATE(YEAR(Input!$E$4),MONTH(Input!$E$4),1),"",DATE(YEAR(B23),MONTH(B23)+1,1)),"")</f>
        <v/>
      </c>
      <c r="C24" s="112" t="str">
        <f>IFERROR(IF(DATE(YEAR('Calculation sheet'!$B24),MONTH('Calculation sheet'!$B24),1)=DATE(YEAR(Input!$E$4),MONTH(Input!$E$4),1),Input!$H$4,IF('Calculation sheet'!$B24&lt;&gt;"",DAY(EOMONTH('Calculation sheet'!$B24,0)),"")),"")</f>
        <v/>
      </c>
      <c r="D24" s="105" t="str">
        <f>IFERROR(
  IF($C$4&lt;365,
    IFERROR(
      VLOOKUP(DATE(YEAR('Calculation sheet'!$B24), MONTH('Calculation sheet'!$B24), 1), Rates!$A$2:$B$504, 2, FALSE),
      IFERROR(
        VLOOKUP(DATE(YEAR('Calculation sheet'!$B24), MONTH('Calculation sheet'!$B24)-1, 1), Rates!$A$2:$B$504, 2, FALSE),
        IFERROR(
          VLOOKUP(DATE(YEAR('Calculation sheet'!$B24), MONTH('Calculation sheet'!$B24)-2, 1), Rates!$A$2:$B$504, 2, FALSE),
          VLOOKUP(DATE(YEAR('Calculation sheet'!$B24), MONTH('Calculation sheet'!$B24)-3, 1), Rates!$A$2:$B$504, 2, FALSE)
        )
      )
    ),
  IF($C$4&lt;730,
    IFERROR(
      VLOOKUP(DATE(YEAR('Calculation sheet'!$B24), MONTH('Calculation sheet'!$B24), 1), Rates!$A$2:$C$504, 3, FALSE),
      IFERROR(
        VLOOKUP(DATE(YEAR('Calculation sheet'!$B24), MONTH('Calculation sheet'!$B24)-1, 1), Rates!$A$2:$C$504, 3, FALSE),
        IFERROR(
          VLOOKUP(DATE(YEAR('Calculation sheet'!$B24), MONTH('Calculation sheet'!$B24)-2, 1), Rates!$A$2:$C$504, 3, FALSE),
          VLOOKUP(DATE(YEAR('Calculation sheet'!$B24), MONTH('Calculation sheet'!$B24)-3, 1), Rates!$A$2:$C$504, 3, FALSE)
        )
      )
    ),
  IF($C$4&lt;1095,
    IFERROR(
      VLOOKUP(DATE(YEAR('Calculation sheet'!$B24), MONTH('Calculation sheet'!$B24), 1), Rates!$A$2:$D$504, 4, FALSE),
      IFERROR(
        VLOOKUP(DATE(YEAR('Calculation sheet'!$B24), MONTH('Calculation sheet'!$B24)-1, 1), Rates!$A$2:$D$504, 4, FALSE),
        IFERROR(
          VLOOKUP(DATE(YEAR('Calculation sheet'!$B24), MONTH('Calculation sheet'!$B24)-2, 1), Rates!$A$2:$D$504, 4, FALSE),
          VLOOKUP(DATE(YEAR('Calculation sheet'!$B24), MONTH('Calculation sheet'!$B24)-3, 1), Rates!$A$2:$D$504, 4, FALSE)
        )
      )
    ),
  IF($C$4&lt;1460,
    IFERROR(
      VLOOKUP(DATE(YEAR('Calculation sheet'!$B24), MONTH('Calculation sheet'!$B24), 1), Rates!$A$2:$E$504, 5, FALSE),
      IFERROR(
        VLOOKUP(DATE(YEAR('Calculation sheet'!$B24), MONTH('Calculation sheet'!$B24)-1, 1), Rates!$A$2:$E$504, 5, FALSE),
        IFERROR(
          VLOOKUP(DATE(YEAR('Calculation sheet'!$B24), MONTH('Calculation sheet'!$B24)-2, 1), Rates!$A$2:$E$504, 5, FALSE),
          VLOOKUP(DATE(YEAR('Calculation sheet'!$B24), MONTH('Calculation sheet'!$B24)-3, 1), Rates!$A$2:$E$504, 5, FALSE)
        )
      )
    ),
  IF($C$4&lt;1825,
    IFERROR(
      VLOOKUP(DATE(YEAR('Calculation sheet'!$B24), MONTH('Calculation sheet'!$B24), 1), Rates!$A$2:$F$504, 6, FALSE),
      IFERROR(
        VLOOKUP(DATE(YEAR('Calculation sheet'!$B24), MONTH('Calculation sheet'!$B24)-1, 1), Rates!$A$2:$F$504, 6, FALSE),
        IFERROR(
          VLOOKUP(DATE(YEAR('Calculation sheet'!$B24), MONTH('Calculation sheet'!$B24)-2, 1), Rates!$A$2:$F$504, 6, FALSE),
          VLOOKUP(DATE(YEAR('Calculation sheet'!$B24), MONTH('Calculation sheet'!$B24)-3, 1), Rates!$A$2:$F$504, 6, FALSE)
        )
      )
    ),
    IFERROR(
      VLOOKUP(DATE(YEAR('Calculation sheet'!$B24), MONTH('Calculation sheet'!$B24), 1), Rates!$A$2:$G$504, 7, FALSE),
      IFERROR(
        VLOOKUP(DATE(YEAR('Calculation sheet'!$B24), MONTH('Calculation sheet'!$B24)-1, 1), Rates!$A$2:$G$504, 7, FALSE),
        IFERROR(
          VLOOKUP(DATE(YEAR('Calculation sheet'!$B24), MONTH('Calculation sheet'!$B24)-2, 1), Rates!$A$2:$G$504, 7, FALSE),
          VLOOKUP(DATE(YEAR('Calculation sheet'!$B24), MONTH('Calculation sheet'!$B24)-3, 1), Rates!$A$2:$G$504, 7, FALSE)
        )
      )
    )
  ))))),
  ""
)</f>
        <v/>
      </c>
      <c r="E24" s="113" t="str">
        <f>IF(AND('Calculation sheet'!$C24&lt;&gt;0,'Calculation sheet'!$D24=0%),D23,'Calculation sheet'!$D24)</f>
        <v/>
      </c>
      <c r="F24" s="105" t="str">
        <f t="shared" si="0"/>
        <v/>
      </c>
      <c r="G24" s="106" t="str">
        <f>IFERROR(IF('Calculation sheet'!$F24&lt;&gt;"",$A$4*'Calculation sheet'!$C24*'Calculation sheet'!$F24/N24,""),"")</f>
        <v/>
      </c>
      <c r="H24" s="105" t="str">
        <f>IF(Input!$B$10=Input!$I$2,
  IFERROR(VLOOKUP(DATE(YEAR('Calculation sheet'!$B24), MONTH('Calculation sheet'!$B24), 1), Rates!$A$2:$C$504, 3, FALSE),
  IFERROR(VLOOKUP(DATE(YEAR('Calculation sheet'!$B24), MONTH('Calculation sheet'!$B24)-1, 1), Rates!$A$2:$C$504, 3, FALSE),
  IFERROR(VLOOKUP(DATE(YEAR('Calculation sheet'!$B24), MONTH('Calculation sheet'!$B24)-2, 1), Rates!$A$2:$C$504, 3, FALSE), IFERROR(VLOOKUP(DATE(YEAR('Calculation sheet'!$B24), MONTH('Calculation sheet'!$B24)-3, 1), Rates!$A$2:$C$504, 3, FALSE),
  "")))),
IF(Input!$B$10=Input!$I$3,
  IFERROR(VLOOKUP(DATE(YEAR('Calculation sheet'!$B24), MONTH('Calculation sheet'!$B24), 1), Rates!$A$2:$D$504, 4, FALSE),
  IFERROR(VLOOKUP(DATE(YEAR('Calculation sheet'!$B24), MONTH('Calculation sheet'!$B24)-1, 1), Rates!$A$2:$D$504, 4, FALSE),
  IFERROR(VLOOKUP(DATE(YEAR('Calculation sheet'!$B24), MONTH('Calculation sheet'!$B24)-2, 1), Rates!$A$2:$D$504, 4, FALSE), IFERROR(VLOOKUP(DATE(YEAR('Calculation sheet'!$B24), MONTH('Calculation sheet'!$B24)-3, 1), Rates!$A$2:$D$504, 4, FALSE),
  "")))),
IF(Input!$B$10=Input!$I$4,
  IFERROR(VLOOKUP(DATE(YEAR('Calculation sheet'!$B24), MONTH('Calculation sheet'!$B24), 1), Rates!$A$2:$E$504, 5, FALSE),
  IFERROR(VLOOKUP(DATE(YEAR('Calculation sheet'!$B24), MONTH('Calculation sheet'!$B24)-1, 1), Rates!$A$2:$E$504, 5, FALSE),
  IFERROR(VLOOKUP(DATE(YEAR('Calculation sheet'!$B24), MONTH('Calculation sheet'!$B24)-2, 1), Rates!$A$2:$E$504, 5, FALSE), IFERROR(VLOOKUP(DATE(YEAR('Calculation sheet'!$B24), MONTH('Calculation sheet'!$B24)-3, 1), Rates!$A$2:$E$504, 5, FALSE),
  "")))),
IF(Input!$B$10=Input!$I$5,
  IFERROR(VLOOKUP(DATE(YEAR('Calculation sheet'!$B24), MONTH('Calculation sheet'!$B24), 1), Rates!$A$2:$F$504, 6, FALSE),
  IFERROR(VLOOKUP(DATE(YEAR('Calculation sheet'!$B24), MONTH('Calculation sheet'!$B24)-1, 1), Rates!$A$2:$F$504, 6, FALSE),
  IFERROR(VLOOKUP(DATE(YEAR('Calculation sheet'!$B24), MONTH('Calculation sheet'!$B24)-2, 1), Rates!$A$2:$F$504, 6, FALSE), IFERROR(VLOOKUP(DATE(YEAR('Calculation sheet'!$B24), MONTH('Calculation sheet'!$B24)-3, 1), Rates!$A$2:$F$504, 6, FALSE),
  "")))),
IF(Input!$B$10=Input!$I$6,
  IFERROR(VLOOKUP(DATE(YEAR('Calculation sheet'!$B24), MONTH('Calculation sheet'!$B24), 1), Rates!$A$2:$G$504, 7, FALSE),
  IFERROR(VLOOKUP(DATE(YEAR('Calculation sheet'!$B24), MONTH('Calculation sheet'!$B24)-1, 1), Rates!$A$2:$G$504, 7, FALSE),
  IFERROR(VLOOKUP(DATE(YEAR('Calculation sheet'!$B24), MONTH('Calculation sheet'!$B24)-2, 1), Rates!$A$2:$G$504, 7, FALSE), IFERROR(VLOOKUP(DATE(YEAR('Calculation sheet'!$B24), MONTH('Calculation sheet'!$B24)-3, 1), Rates!$A$2:$G$504, 7, FALSE),
  "")))),
"")))))</f>
        <v/>
      </c>
      <c r="I24" s="114" t="str">
        <f>IF(AND('Calculation sheet'!$C24&lt;&gt;0,'Calculation sheet'!$H24=0%),H23,'Calculation sheet'!$H24)</f>
        <v/>
      </c>
      <c r="J24" s="108" t="str">
        <f t="shared" si="1"/>
        <v/>
      </c>
      <c r="K24" s="109" t="str">
        <f>IFERROR($A$4*'Calculation sheet'!$C24*'Calculation sheet'!$J24/N24,"")</f>
        <v/>
      </c>
      <c r="L24" s="115" t="str">
        <f>IFERROR('Calculation sheet'!$K24-'Calculation sheet'!$G24,"")</f>
        <v/>
      </c>
      <c r="M24" t="str">
        <f t="shared" si="2"/>
        <v/>
      </c>
      <c r="N24" s="133" t="str">
        <f t="shared" si="3"/>
        <v/>
      </c>
      <c r="O24" s="54"/>
      <c r="P24" s="54"/>
    </row>
    <row r="25" spans="1:16" x14ac:dyDescent="0.25">
      <c r="A25" s="100">
        <v>19</v>
      </c>
      <c r="B25" s="103" t="str">
        <f>IFERROR(IF(DATE(YEAR(B24),MONTH(B24),1)&gt;=DATE(YEAR(Input!$E$4),MONTH(Input!$E$4),1),"",DATE(YEAR(B24),MONTH(B24)+1,1)),"")</f>
        <v/>
      </c>
      <c r="C25" s="104" t="str">
        <f>IFERROR(IF(DATE(YEAR('Calculation sheet'!$B25),MONTH('Calculation sheet'!$B25),1)=DATE(YEAR(Input!$E$4),MONTH(Input!$E$4),1),Input!$H$4,IF('Calculation sheet'!$B25&lt;&gt;"",DAY(EOMONTH('Calculation sheet'!$B25,0)),"")),"")</f>
        <v/>
      </c>
      <c r="D25" s="105" t="str">
        <f>IFERROR(
  IF($C$4&lt;365,
    IFERROR(
      VLOOKUP(DATE(YEAR('Calculation sheet'!$B25), MONTH('Calculation sheet'!$B25), 1), Rates!$A$2:$B$504, 2, FALSE),
      IFERROR(
        VLOOKUP(DATE(YEAR('Calculation sheet'!$B25), MONTH('Calculation sheet'!$B25)-1, 1), Rates!$A$2:$B$504, 2, FALSE),
        IFERROR(
          VLOOKUP(DATE(YEAR('Calculation sheet'!$B25), MONTH('Calculation sheet'!$B25)-2, 1), Rates!$A$2:$B$504, 2, FALSE),
          VLOOKUP(DATE(YEAR('Calculation sheet'!$B25), MONTH('Calculation sheet'!$B25)-3, 1), Rates!$A$2:$B$504, 2, FALSE)
        )
      )
    ),
  IF($C$4&lt;730,
    IFERROR(
      VLOOKUP(DATE(YEAR('Calculation sheet'!$B25), MONTH('Calculation sheet'!$B25), 1), Rates!$A$2:$C$504, 3, FALSE),
      IFERROR(
        VLOOKUP(DATE(YEAR('Calculation sheet'!$B25), MONTH('Calculation sheet'!$B25)-1, 1), Rates!$A$2:$C$504, 3, FALSE),
        IFERROR(
          VLOOKUP(DATE(YEAR('Calculation sheet'!$B25), MONTH('Calculation sheet'!$B25)-2, 1), Rates!$A$2:$C$504, 3, FALSE),
          VLOOKUP(DATE(YEAR('Calculation sheet'!$B25), MONTH('Calculation sheet'!$B25)-3, 1), Rates!$A$2:$C$504, 3, FALSE)
        )
      )
    ),
  IF($C$4&lt;1095,
    IFERROR(
      VLOOKUP(DATE(YEAR('Calculation sheet'!$B25), MONTH('Calculation sheet'!$B25), 1), Rates!$A$2:$D$504, 4, FALSE),
      IFERROR(
        VLOOKUP(DATE(YEAR('Calculation sheet'!$B25), MONTH('Calculation sheet'!$B25)-1, 1), Rates!$A$2:$D$504, 4, FALSE),
        IFERROR(
          VLOOKUP(DATE(YEAR('Calculation sheet'!$B25), MONTH('Calculation sheet'!$B25)-2, 1), Rates!$A$2:$D$504, 4, FALSE),
          VLOOKUP(DATE(YEAR('Calculation sheet'!$B25), MONTH('Calculation sheet'!$B25)-3, 1), Rates!$A$2:$D$504, 4, FALSE)
        )
      )
    ),
  IF($C$4&lt;1460,
    IFERROR(
      VLOOKUP(DATE(YEAR('Calculation sheet'!$B25), MONTH('Calculation sheet'!$B25), 1), Rates!$A$2:$E$504, 5, FALSE),
      IFERROR(
        VLOOKUP(DATE(YEAR('Calculation sheet'!$B25), MONTH('Calculation sheet'!$B25)-1, 1), Rates!$A$2:$E$504, 5, FALSE),
        IFERROR(
          VLOOKUP(DATE(YEAR('Calculation sheet'!$B25), MONTH('Calculation sheet'!$B25)-2, 1), Rates!$A$2:$E$504, 5, FALSE),
          VLOOKUP(DATE(YEAR('Calculation sheet'!$B25), MONTH('Calculation sheet'!$B25)-3, 1), Rates!$A$2:$E$504, 5, FALSE)
        )
      )
    ),
  IF($C$4&lt;1825,
    IFERROR(
      VLOOKUP(DATE(YEAR('Calculation sheet'!$B25), MONTH('Calculation sheet'!$B25), 1), Rates!$A$2:$F$504, 6, FALSE),
      IFERROR(
        VLOOKUP(DATE(YEAR('Calculation sheet'!$B25), MONTH('Calculation sheet'!$B25)-1, 1), Rates!$A$2:$F$504, 6, FALSE),
        IFERROR(
          VLOOKUP(DATE(YEAR('Calculation sheet'!$B25), MONTH('Calculation sheet'!$B25)-2, 1), Rates!$A$2:$F$504, 6, FALSE),
          VLOOKUP(DATE(YEAR('Calculation sheet'!$B25), MONTH('Calculation sheet'!$B25)-3, 1), Rates!$A$2:$F$504, 6, FALSE)
        )
      )
    ),
    IFERROR(
      VLOOKUP(DATE(YEAR('Calculation sheet'!$B25), MONTH('Calculation sheet'!$B25), 1), Rates!$A$2:$G$504, 7, FALSE),
      IFERROR(
        VLOOKUP(DATE(YEAR('Calculation sheet'!$B25), MONTH('Calculation sheet'!$B25)-1, 1), Rates!$A$2:$G$504, 7, FALSE),
        IFERROR(
          VLOOKUP(DATE(YEAR('Calculation sheet'!$B25), MONTH('Calculation sheet'!$B25)-2, 1), Rates!$A$2:$G$504, 7, FALSE),
          VLOOKUP(DATE(YEAR('Calculation sheet'!$B25), MONTH('Calculation sheet'!$B25)-3, 1), Rates!$A$2:$G$504, 7, FALSE)
        )
      )
    )
  ))))),
  ""
)</f>
        <v/>
      </c>
      <c r="E25" s="105" t="str">
        <f>IF(AND('Calculation sheet'!$C25&lt;&gt;0,'Calculation sheet'!$D25=0%),D24,'Calculation sheet'!$D25)</f>
        <v/>
      </c>
      <c r="F25" s="105" t="str">
        <f t="shared" si="0"/>
        <v/>
      </c>
      <c r="G25" s="106" t="str">
        <f>IFERROR(IF('Calculation sheet'!$F25&lt;&gt;"",$A$4*'Calculation sheet'!$C25*'Calculation sheet'!$F25/N25,""),"")</f>
        <v/>
      </c>
      <c r="H25" s="105" t="str">
        <f>IF(Input!$B$10=Input!$I$2,
  IFERROR(VLOOKUP(DATE(YEAR('Calculation sheet'!$B25), MONTH('Calculation sheet'!$B25), 1), Rates!$A$2:$C$504, 3, FALSE),
  IFERROR(VLOOKUP(DATE(YEAR('Calculation sheet'!$B25), MONTH('Calculation sheet'!$B25)-1, 1), Rates!$A$2:$C$504, 3, FALSE),
  IFERROR(VLOOKUP(DATE(YEAR('Calculation sheet'!$B25), MONTH('Calculation sheet'!$B25)-2, 1), Rates!$A$2:$C$504, 3, FALSE), IFERROR(VLOOKUP(DATE(YEAR('Calculation sheet'!$B25), MONTH('Calculation sheet'!$B25)-3, 1), Rates!$A$2:$C$504, 3, FALSE),
  "")))),
IF(Input!$B$10=Input!$I$3,
  IFERROR(VLOOKUP(DATE(YEAR('Calculation sheet'!$B25), MONTH('Calculation sheet'!$B25), 1), Rates!$A$2:$D$504, 4, FALSE),
  IFERROR(VLOOKUP(DATE(YEAR('Calculation sheet'!$B25), MONTH('Calculation sheet'!$B25)-1, 1), Rates!$A$2:$D$504, 4, FALSE),
  IFERROR(VLOOKUP(DATE(YEAR('Calculation sheet'!$B25), MONTH('Calculation sheet'!$B25)-2, 1), Rates!$A$2:$D$504, 4, FALSE), IFERROR(VLOOKUP(DATE(YEAR('Calculation sheet'!$B25), MONTH('Calculation sheet'!$B25)-3, 1), Rates!$A$2:$D$504, 4, FALSE),
  "")))),
IF(Input!$B$10=Input!$I$4,
  IFERROR(VLOOKUP(DATE(YEAR('Calculation sheet'!$B25), MONTH('Calculation sheet'!$B25), 1), Rates!$A$2:$E$504, 5, FALSE),
  IFERROR(VLOOKUP(DATE(YEAR('Calculation sheet'!$B25), MONTH('Calculation sheet'!$B25)-1, 1), Rates!$A$2:$E$504, 5, FALSE),
  IFERROR(VLOOKUP(DATE(YEAR('Calculation sheet'!$B25), MONTH('Calculation sheet'!$B25)-2, 1), Rates!$A$2:$E$504, 5, FALSE), IFERROR(VLOOKUP(DATE(YEAR('Calculation sheet'!$B25), MONTH('Calculation sheet'!$B25)-3, 1), Rates!$A$2:$E$504, 5, FALSE),
  "")))),
IF(Input!$B$10=Input!$I$5,
  IFERROR(VLOOKUP(DATE(YEAR('Calculation sheet'!$B25), MONTH('Calculation sheet'!$B25), 1), Rates!$A$2:$F$504, 6, FALSE),
  IFERROR(VLOOKUP(DATE(YEAR('Calculation sheet'!$B25), MONTH('Calculation sheet'!$B25)-1, 1), Rates!$A$2:$F$504, 6, FALSE),
  IFERROR(VLOOKUP(DATE(YEAR('Calculation sheet'!$B25), MONTH('Calculation sheet'!$B25)-2, 1), Rates!$A$2:$F$504, 6, FALSE), IFERROR(VLOOKUP(DATE(YEAR('Calculation sheet'!$B25), MONTH('Calculation sheet'!$B25)-3, 1), Rates!$A$2:$F$504, 6, FALSE),
  "")))),
IF(Input!$B$10=Input!$I$6,
  IFERROR(VLOOKUP(DATE(YEAR('Calculation sheet'!$B25), MONTH('Calculation sheet'!$B25), 1), Rates!$A$2:$G$504, 7, FALSE),
  IFERROR(VLOOKUP(DATE(YEAR('Calculation sheet'!$B25), MONTH('Calculation sheet'!$B25)-1, 1), Rates!$A$2:$G$504, 7, FALSE),
  IFERROR(VLOOKUP(DATE(YEAR('Calculation sheet'!$B25), MONTH('Calculation sheet'!$B25)-2, 1), Rates!$A$2:$G$504, 7, FALSE), IFERROR(VLOOKUP(DATE(YEAR('Calculation sheet'!$B25), MONTH('Calculation sheet'!$B25)-3, 1), Rates!$A$2:$G$504, 7, FALSE),
  "")))),
"")))))</f>
        <v/>
      </c>
      <c r="I25" s="107" t="str">
        <f>IF(AND('Calculation sheet'!$C25&lt;&gt;0,'Calculation sheet'!$H25=0%),H24,'Calculation sheet'!$H25)</f>
        <v/>
      </c>
      <c r="J25" s="108" t="str">
        <f t="shared" si="1"/>
        <v/>
      </c>
      <c r="K25" s="109" t="str">
        <f>IFERROR($A$4*'Calculation sheet'!$C25*'Calculation sheet'!$J25/N25,"")</f>
        <v/>
      </c>
      <c r="L25" s="110" t="str">
        <f>IFERROR('Calculation sheet'!$K25-'Calculation sheet'!$G25,"")</f>
        <v/>
      </c>
      <c r="M25" t="str">
        <f t="shared" si="2"/>
        <v/>
      </c>
      <c r="N25" s="133" t="str">
        <f t="shared" si="3"/>
        <v/>
      </c>
      <c r="O25" s="54"/>
      <c r="P25" s="54"/>
    </row>
    <row r="26" spans="1:16" x14ac:dyDescent="0.25">
      <c r="A26" s="101">
        <v>20</v>
      </c>
      <c r="B26" s="111" t="str">
        <f>IFERROR(IF(DATE(YEAR(B25),MONTH(B25),1)&gt;=DATE(YEAR(Input!$E$4),MONTH(Input!$E$4),1),"",DATE(YEAR(B25),MONTH(B25)+1,1)),"")</f>
        <v/>
      </c>
      <c r="C26" s="112" t="str">
        <f>IFERROR(IF(DATE(YEAR('Calculation sheet'!$B26),MONTH('Calculation sheet'!$B26),1)=DATE(YEAR(Input!$E$4),MONTH(Input!$E$4),1),Input!$H$4,IF('Calculation sheet'!$B26&lt;&gt;"",DAY(EOMONTH('Calculation sheet'!$B26,0)),"")),"")</f>
        <v/>
      </c>
      <c r="D26" s="105" t="str">
        <f>IFERROR(
  IF($C$4&lt;365,
    IFERROR(
      VLOOKUP(DATE(YEAR('Calculation sheet'!$B26), MONTH('Calculation sheet'!$B26), 1), Rates!$A$2:$B$504, 2, FALSE),
      IFERROR(
        VLOOKUP(DATE(YEAR('Calculation sheet'!$B26), MONTH('Calculation sheet'!$B26)-1, 1), Rates!$A$2:$B$504, 2, FALSE),
        IFERROR(
          VLOOKUP(DATE(YEAR('Calculation sheet'!$B26), MONTH('Calculation sheet'!$B26)-2, 1), Rates!$A$2:$B$504, 2, FALSE),
          VLOOKUP(DATE(YEAR('Calculation sheet'!$B26), MONTH('Calculation sheet'!$B26)-3, 1), Rates!$A$2:$B$504, 2, FALSE)
        )
      )
    ),
  IF($C$4&lt;730,
    IFERROR(
      VLOOKUP(DATE(YEAR('Calculation sheet'!$B26), MONTH('Calculation sheet'!$B26), 1), Rates!$A$2:$C$504, 3, FALSE),
      IFERROR(
        VLOOKUP(DATE(YEAR('Calculation sheet'!$B26), MONTH('Calculation sheet'!$B26)-1, 1), Rates!$A$2:$C$504, 3, FALSE),
        IFERROR(
          VLOOKUP(DATE(YEAR('Calculation sheet'!$B26), MONTH('Calculation sheet'!$B26)-2, 1), Rates!$A$2:$C$504, 3, FALSE),
          VLOOKUP(DATE(YEAR('Calculation sheet'!$B26), MONTH('Calculation sheet'!$B26)-3, 1), Rates!$A$2:$C$504, 3, FALSE)
        )
      )
    ),
  IF($C$4&lt;1095,
    IFERROR(
      VLOOKUP(DATE(YEAR('Calculation sheet'!$B26), MONTH('Calculation sheet'!$B26), 1), Rates!$A$2:$D$504, 4, FALSE),
      IFERROR(
        VLOOKUP(DATE(YEAR('Calculation sheet'!$B26), MONTH('Calculation sheet'!$B26)-1, 1), Rates!$A$2:$D$504, 4, FALSE),
        IFERROR(
          VLOOKUP(DATE(YEAR('Calculation sheet'!$B26), MONTH('Calculation sheet'!$B26)-2, 1), Rates!$A$2:$D$504, 4, FALSE),
          VLOOKUP(DATE(YEAR('Calculation sheet'!$B26), MONTH('Calculation sheet'!$B26)-3, 1), Rates!$A$2:$D$504, 4, FALSE)
        )
      )
    ),
  IF($C$4&lt;1460,
    IFERROR(
      VLOOKUP(DATE(YEAR('Calculation sheet'!$B26), MONTH('Calculation sheet'!$B26), 1), Rates!$A$2:$E$504, 5, FALSE),
      IFERROR(
        VLOOKUP(DATE(YEAR('Calculation sheet'!$B26), MONTH('Calculation sheet'!$B26)-1, 1), Rates!$A$2:$E$504, 5, FALSE),
        IFERROR(
          VLOOKUP(DATE(YEAR('Calculation sheet'!$B26), MONTH('Calculation sheet'!$B26)-2, 1), Rates!$A$2:$E$504, 5, FALSE),
          VLOOKUP(DATE(YEAR('Calculation sheet'!$B26), MONTH('Calculation sheet'!$B26)-3, 1), Rates!$A$2:$E$504, 5, FALSE)
        )
      )
    ),
  IF($C$4&lt;1825,
    IFERROR(
      VLOOKUP(DATE(YEAR('Calculation sheet'!$B26), MONTH('Calculation sheet'!$B26), 1), Rates!$A$2:$F$504, 6, FALSE),
      IFERROR(
        VLOOKUP(DATE(YEAR('Calculation sheet'!$B26), MONTH('Calculation sheet'!$B26)-1, 1), Rates!$A$2:$F$504, 6, FALSE),
        IFERROR(
          VLOOKUP(DATE(YEAR('Calculation sheet'!$B26), MONTH('Calculation sheet'!$B26)-2, 1), Rates!$A$2:$F$504, 6, FALSE),
          VLOOKUP(DATE(YEAR('Calculation sheet'!$B26), MONTH('Calculation sheet'!$B26)-3, 1), Rates!$A$2:$F$504, 6, FALSE)
        )
      )
    ),
    IFERROR(
      VLOOKUP(DATE(YEAR('Calculation sheet'!$B26), MONTH('Calculation sheet'!$B26), 1), Rates!$A$2:$G$504, 7, FALSE),
      IFERROR(
        VLOOKUP(DATE(YEAR('Calculation sheet'!$B26), MONTH('Calculation sheet'!$B26)-1, 1), Rates!$A$2:$G$504, 7, FALSE),
        IFERROR(
          VLOOKUP(DATE(YEAR('Calculation sheet'!$B26), MONTH('Calculation sheet'!$B26)-2, 1), Rates!$A$2:$G$504, 7, FALSE),
          VLOOKUP(DATE(YEAR('Calculation sheet'!$B26), MONTH('Calculation sheet'!$B26)-3, 1), Rates!$A$2:$G$504, 7, FALSE)
        )
      )
    )
  ))))),
  ""
)</f>
        <v/>
      </c>
      <c r="E26" s="113" t="str">
        <f>IF(AND('Calculation sheet'!$C26&lt;&gt;0,'Calculation sheet'!$D26=0%),D25,'Calculation sheet'!$D26)</f>
        <v/>
      </c>
      <c r="F26" s="105" t="str">
        <f t="shared" si="0"/>
        <v/>
      </c>
      <c r="G26" s="106" t="str">
        <f>IFERROR(IF('Calculation sheet'!$F26&lt;&gt;"",$A$4*'Calculation sheet'!$C26*'Calculation sheet'!$F26/N26,""),"")</f>
        <v/>
      </c>
      <c r="H26" s="105" t="str">
        <f>IF(Input!$B$10=Input!$I$2,
  IFERROR(VLOOKUP(DATE(YEAR('Calculation sheet'!$B26), MONTH('Calculation sheet'!$B26), 1), Rates!$A$2:$C$504, 3, FALSE),
  IFERROR(VLOOKUP(DATE(YEAR('Calculation sheet'!$B26), MONTH('Calculation sheet'!$B26)-1, 1), Rates!$A$2:$C$504, 3, FALSE),
  IFERROR(VLOOKUP(DATE(YEAR('Calculation sheet'!$B26), MONTH('Calculation sheet'!$B26)-2, 1), Rates!$A$2:$C$504, 3, FALSE), IFERROR(VLOOKUP(DATE(YEAR('Calculation sheet'!$B26), MONTH('Calculation sheet'!$B26)-3, 1), Rates!$A$2:$C$504, 3, FALSE),
  "")))),
IF(Input!$B$10=Input!$I$3,
  IFERROR(VLOOKUP(DATE(YEAR('Calculation sheet'!$B26), MONTH('Calculation sheet'!$B26), 1), Rates!$A$2:$D$504, 4, FALSE),
  IFERROR(VLOOKUP(DATE(YEAR('Calculation sheet'!$B26), MONTH('Calculation sheet'!$B26)-1, 1), Rates!$A$2:$D$504, 4, FALSE),
  IFERROR(VLOOKUP(DATE(YEAR('Calculation sheet'!$B26), MONTH('Calculation sheet'!$B26)-2, 1), Rates!$A$2:$D$504, 4, FALSE), IFERROR(VLOOKUP(DATE(YEAR('Calculation sheet'!$B26), MONTH('Calculation sheet'!$B26)-3, 1), Rates!$A$2:$D$504, 4, FALSE),
  "")))),
IF(Input!$B$10=Input!$I$4,
  IFERROR(VLOOKUP(DATE(YEAR('Calculation sheet'!$B26), MONTH('Calculation sheet'!$B26), 1), Rates!$A$2:$E$504, 5, FALSE),
  IFERROR(VLOOKUP(DATE(YEAR('Calculation sheet'!$B26), MONTH('Calculation sheet'!$B26)-1, 1), Rates!$A$2:$E$504, 5, FALSE),
  IFERROR(VLOOKUP(DATE(YEAR('Calculation sheet'!$B26), MONTH('Calculation sheet'!$B26)-2, 1), Rates!$A$2:$E$504, 5, FALSE), IFERROR(VLOOKUP(DATE(YEAR('Calculation sheet'!$B26), MONTH('Calculation sheet'!$B26)-3, 1), Rates!$A$2:$E$504, 5, FALSE),
  "")))),
IF(Input!$B$10=Input!$I$5,
  IFERROR(VLOOKUP(DATE(YEAR('Calculation sheet'!$B26), MONTH('Calculation sheet'!$B26), 1), Rates!$A$2:$F$504, 6, FALSE),
  IFERROR(VLOOKUP(DATE(YEAR('Calculation sheet'!$B26), MONTH('Calculation sheet'!$B26)-1, 1), Rates!$A$2:$F$504, 6, FALSE),
  IFERROR(VLOOKUP(DATE(YEAR('Calculation sheet'!$B26), MONTH('Calculation sheet'!$B26)-2, 1), Rates!$A$2:$F$504, 6, FALSE), IFERROR(VLOOKUP(DATE(YEAR('Calculation sheet'!$B26), MONTH('Calculation sheet'!$B26)-3, 1), Rates!$A$2:$F$504, 6, FALSE),
  "")))),
IF(Input!$B$10=Input!$I$6,
  IFERROR(VLOOKUP(DATE(YEAR('Calculation sheet'!$B26), MONTH('Calculation sheet'!$B26), 1), Rates!$A$2:$G$504, 7, FALSE),
  IFERROR(VLOOKUP(DATE(YEAR('Calculation sheet'!$B26), MONTH('Calculation sheet'!$B26)-1, 1), Rates!$A$2:$G$504, 7, FALSE),
  IFERROR(VLOOKUP(DATE(YEAR('Calculation sheet'!$B26), MONTH('Calculation sheet'!$B26)-2, 1), Rates!$A$2:$G$504, 7, FALSE), IFERROR(VLOOKUP(DATE(YEAR('Calculation sheet'!$B26), MONTH('Calculation sheet'!$B26)-3, 1), Rates!$A$2:$G$504, 7, FALSE),
  "")))),
"")))))</f>
        <v/>
      </c>
      <c r="I26" s="114" t="str">
        <f>IF(AND('Calculation sheet'!$C26&lt;&gt;0,'Calculation sheet'!$H26=0%),H25,'Calculation sheet'!$H26)</f>
        <v/>
      </c>
      <c r="J26" s="108" t="str">
        <f t="shared" si="1"/>
        <v/>
      </c>
      <c r="K26" s="109" t="str">
        <f>IFERROR($A$4*'Calculation sheet'!$C26*'Calculation sheet'!$J26/N26,"")</f>
        <v/>
      </c>
      <c r="L26" s="115" t="str">
        <f>IFERROR('Calculation sheet'!$K26-'Calculation sheet'!$G26,"")</f>
        <v/>
      </c>
      <c r="M26" t="str">
        <f t="shared" si="2"/>
        <v/>
      </c>
      <c r="N26" s="133" t="str">
        <f t="shared" si="3"/>
        <v/>
      </c>
      <c r="O26" s="54"/>
      <c r="P26" s="54"/>
    </row>
    <row r="27" spans="1:16" x14ac:dyDescent="0.25">
      <c r="A27" s="100">
        <v>21</v>
      </c>
      <c r="B27" s="103" t="str">
        <f>IFERROR(IF(DATE(YEAR(B26),MONTH(B26),1)&gt;=DATE(YEAR(Input!$E$4),MONTH(Input!$E$4),1),"",DATE(YEAR(B26),MONTH(B26)+1,1)),"")</f>
        <v/>
      </c>
      <c r="C27" s="104" t="str">
        <f>IFERROR(IF(DATE(YEAR('Calculation sheet'!$B27),MONTH('Calculation sheet'!$B27),1)=DATE(YEAR(Input!$E$4),MONTH(Input!$E$4),1),Input!$H$4,IF('Calculation sheet'!$B27&lt;&gt;"",DAY(EOMONTH('Calculation sheet'!$B27,0)),"")),"")</f>
        <v/>
      </c>
      <c r="D27" s="105" t="str">
        <f>IFERROR(
  IF($C$4&lt;365,
    IFERROR(
      VLOOKUP(DATE(YEAR('Calculation sheet'!$B27), MONTH('Calculation sheet'!$B27), 1), Rates!$A$2:$B$504, 2, FALSE),
      IFERROR(
        VLOOKUP(DATE(YEAR('Calculation sheet'!$B27), MONTH('Calculation sheet'!$B27)-1, 1), Rates!$A$2:$B$504, 2, FALSE),
        IFERROR(
          VLOOKUP(DATE(YEAR('Calculation sheet'!$B27), MONTH('Calculation sheet'!$B27)-2, 1), Rates!$A$2:$B$504, 2, FALSE),
          VLOOKUP(DATE(YEAR('Calculation sheet'!$B27), MONTH('Calculation sheet'!$B27)-3, 1), Rates!$A$2:$B$504, 2, FALSE)
        )
      )
    ),
  IF($C$4&lt;730,
    IFERROR(
      VLOOKUP(DATE(YEAR('Calculation sheet'!$B27), MONTH('Calculation sheet'!$B27), 1), Rates!$A$2:$C$504, 3, FALSE),
      IFERROR(
        VLOOKUP(DATE(YEAR('Calculation sheet'!$B27), MONTH('Calculation sheet'!$B27)-1, 1), Rates!$A$2:$C$504, 3, FALSE),
        IFERROR(
          VLOOKUP(DATE(YEAR('Calculation sheet'!$B27), MONTH('Calculation sheet'!$B27)-2, 1), Rates!$A$2:$C$504, 3, FALSE),
          VLOOKUP(DATE(YEAR('Calculation sheet'!$B27), MONTH('Calculation sheet'!$B27)-3, 1), Rates!$A$2:$C$504, 3, FALSE)
        )
      )
    ),
  IF($C$4&lt;1095,
    IFERROR(
      VLOOKUP(DATE(YEAR('Calculation sheet'!$B27), MONTH('Calculation sheet'!$B27), 1), Rates!$A$2:$D$504, 4, FALSE),
      IFERROR(
        VLOOKUP(DATE(YEAR('Calculation sheet'!$B27), MONTH('Calculation sheet'!$B27)-1, 1), Rates!$A$2:$D$504, 4, FALSE),
        IFERROR(
          VLOOKUP(DATE(YEAR('Calculation sheet'!$B27), MONTH('Calculation sheet'!$B27)-2, 1), Rates!$A$2:$D$504, 4, FALSE),
          VLOOKUP(DATE(YEAR('Calculation sheet'!$B27), MONTH('Calculation sheet'!$B27)-3, 1), Rates!$A$2:$D$504, 4, FALSE)
        )
      )
    ),
  IF($C$4&lt;1460,
    IFERROR(
      VLOOKUP(DATE(YEAR('Calculation sheet'!$B27), MONTH('Calculation sheet'!$B27), 1), Rates!$A$2:$E$504, 5, FALSE),
      IFERROR(
        VLOOKUP(DATE(YEAR('Calculation sheet'!$B27), MONTH('Calculation sheet'!$B27)-1, 1), Rates!$A$2:$E$504, 5, FALSE),
        IFERROR(
          VLOOKUP(DATE(YEAR('Calculation sheet'!$B27), MONTH('Calculation sheet'!$B27)-2, 1), Rates!$A$2:$E$504, 5, FALSE),
          VLOOKUP(DATE(YEAR('Calculation sheet'!$B27), MONTH('Calculation sheet'!$B27)-3, 1), Rates!$A$2:$E$504, 5, FALSE)
        )
      )
    ),
  IF($C$4&lt;1825,
    IFERROR(
      VLOOKUP(DATE(YEAR('Calculation sheet'!$B27), MONTH('Calculation sheet'!$B27), 1), Rates!$A$2:$F$504, 6, FALSE),
      IFERROR(
        VLOOKUP(DATE(YEAR('Calculation sheet'!$B27), MONTH('Calculation sheet'!$B27)-1, 1), Rates!$A$2:$F$504, 6, FALSE),
        IFERROR(
          VLOOKUP(DATE(YEAR('Calculation sheet'!$B27), MONTH('Calculation sheet'!$B27)-2, 1), Rates!$A$2:$F$504, 6, FALSE),
          VLOOKUP(DATE(YEAR('Calculation sheet'!$B27), MONTH('Calculation sheet'!$B27)-3, 1), Rates!$A$2:$F$504, 6, FALSE)
        )
      )
    ),
    IFERROR(
      VLOOKUP(DATE(YEAR('Calculation sheet'!$B27), MONTH('Calculation sheet'!$B27), 1), Rates!$A$2:$G$504, 7, FALSE),
      IFERROR(
        VLOOKUP(DATE(YEAR('Calculation sheet'!$B27), MONTH('Calculation sheet'!$B27)-1, 1), Rates!$A$2:$G$504, 7, FALSE),
        IFERROR(
          VLOOKUP(DATE(YEAR('Calculation sheet'!$B27), MONTH('Calculation sheet'!$B27)-2, 1), Rates!$A$2:$G$504, 7, FALSE),
          VLOOKUP(DATE(YEAR('Calculation sheet'!$B27), MONTH('Calculation sheet'!$B27)-3, 1), Rates!$A$2:$G$504, 7, FALSE)
        )
      )
    )
  ))))),
  ""
)</f>
        <v/>
      </c>
      <c r="E27" s="105" t="str">
        <f>IF(AND('Calculation sheet'!$C27&lt;&gt;0,'Calculation sheet'!$D27=0%),D26,'Calculation sheet'!$D27)</f>
        <v/>
      </c>
      <c r="F27" s="105" t="str">
        <f t="shared" si="0"/>
        <v/>
      </c>
      <c r="G27" s="106" t="str">
        <f>IFERROR(IF('Calculation sheet'!$F27&lt;&gt;"",$A$4*'Calculation sheet'!$C27*'Calculation sheet'!$F27/N27,""),"")</f>
        <v/>
      </c>
      <c r="H27" s="105" t="str">
        <f>IF(Input!$B$10=Input!$I$2,
  IFERROR(VLOOKUP(DATE(YEAR('Calculation sheet'!$B27), MONTH('Calculation sheet'!$B27), 1), Rates!$A$2:$C$504, 3, FALSE),
  IFERROR(VLOOKUP(DATE(YEAR('Calculation sheet'!$B27), MONTH('Calculation sheet'!$B27)-1, 1), Rates!$A$2:$C$504, 3, FALSE),
  IFERROR(VLOOKUP(DATE(YEAR('Calculation sheet'!$B27), MONTH('Calculation sheet'!$B27)-2, 1), Rates!$A$2:$C$504, 3, FALSE), IFERROR(VLOOKUP(DATE(YEAR('Calculation sheet'!$B27), MONTH('Calculation sheet'!$B27)-3, 1), Rates!$A$2:$C$504, 3, FALSE),
  "")))),
IF(Input!$B$10=Input!$I$3,
  IFERROR(VLOOKUP(DATE(YEAR('Calculation sheet'!$B27), MONTH('Calculation sheet'!$B27), 1), Rates!$A$2:$D$504, 4, FALSE),
  IFERROR(VLOOKUP(DATE(YEAR('Calculation sheet'!$B27), MONTH('Calculation sheet'!$B27)-1, 1), Rates!$A$2:$D$504, 4, FALSE),
  IFERROR(VLOOKUP(DATE(YEAR('Calculation sheet'!$B27), MONTH('Calculation sheet'!$B27)-2, 1), Rates!$A$2:$D$504, 4, FALSE), IFERROR(VLOOKUP(DATE(YEAR('Calculation sheet'!$B27), MONTH('Calculation sheet'!$B27)-3, 1), Rates!$A$2:$D$504, 4, FALSE),
  "")))),
IF(Input!$B$10=Input!$I$4,
  IFERROR(VLOOKUP(DATE(YEAR('Calculation sheet'!$B27), MONTH('Calculation sheet'!$B27), 1), Rates!$A$2:$E$504, 5, FALSE),
  IFERROR(VLOOKUP(DATE(YEAR('Calculation sheet'!$B27), MONTH('Calculation sheet'!$B27)-1, 1), Rates!$A$2:$E$504, 5, FALSE),
  IFERROR(VLOOKUP(DATE(YEAR('Calculation sheet'!$B27), MONTH('Calculation sheet'!$B27)-2, 1), Rates!$A$2:$E$504, 5, FALSE), IFERROR(VLOOKUP(DATE(YEAR('Calculation sheet'!$B27), MONTH('Calculation sheet'!$B27)-3, 1), Rates!$A$2:$E$504, 5, FALSE),
  "")))),
IF(Input!$B$10=Input!$I$5,
  IFERROR(VLOOKUP(DATE(YEAR('Calculation sheet'!$B27), MONTH('Calculation sheet'!$B27), 1), Rates!$A$2:$F$504, 6, FALSE),
  IFERROR(VLOOKUP(DATE(YEAR('Calculation sheet'!$B27), MONTH('Calculation sheet'!$B27)-1, 1), Rates!$A$2:$F$504, 6, FALSE),
  IFERROR(VLOOKUP(DATE(YEAR('Calculation sheet'!$B27), MONTH('Calculation sheet'!$B27)-2, 1), Rates!$A$2:$F$504, 6, FALSE), IFERROR(VLOOKUP(DATE(YEAR('Calculation sheet'!$B27), MONTH('Calculation sheet'!$B27)-3, 1), Rates!$A$2:$F$504, 6, FALSE),
  "")))),
IF(Input!$B$10=Input!$I$6,
  IFERROR(VLOOKUP(DATE(YEAR('Calculation sheet'!$B27), MONTH('Calculation sheet'!$B27), 1), Rates!$A$2:$G$504, 7, FALSE),
  IFERROR(VLOOKUP(DATE(YEAR('Calculation sheet'!$B27), MONTH('Calculation sheet'!$B27)-1, 1), Rates!$A$2:$G$504, 7, FALSE),
  IFERROR(VLOOKUP(DATE(YEAR('Calculation sheet'!$B27), MONTH('Calculation sheet'!$B27)-2, 1), Rates!$A$2:$G$504, 7, FALSE), IFERROR(VLOOKUP(DATE(YEAR('Calculation sheet'!$B27), MONTH('Calculation sheet'!$B27)-3, 1), Rates!$A$2:$G$504, 7, FALSE),
  "")))),
"")))))</f>
        <v/>
      </c>
      <c r="I27" s="107" t="str">
        <f>IF(AND('Calculation sheet'!$C27&lt;&gt;0,'Calculation sheet'!$H27=0%),H26,'Calculation sheet'!$H27)</f>
        <v/>
      </c>
      <c r="J27" s="108" t="str">
        <f t="shared" si="1"/>
        <v/>
      </c>
      <c r="K27" s="109" t="str">
        <f>IFERROR($A$4*'Calculation sheet'!$C27*'Calculation sheet'!$J27/N27,"")</f>
        <v/>
      </c>
      <c r="L27" s="110" t="str">
        <f>IFERROR('Calculation sheet'!$K27-'Calculation sheet'!$G27,"")</f>
        <v/>
      </c>
      <c r="M27" t="str">
        <f t="shared" si="2"/>
        <v/>
      </c>
      <c r="N27" s="133" t="str">
        <f t="shared" si="3"/>
        <v/>
      </c>
      <c r="O27" s="54"/>
      <c r="P27" s="54"/>
    </row>
    <row r="28" spans="1:16" x14ac:dyDescent="0.25">
      <c r="A28" s="101">
        <v>22</v>
      </c>
      <c r="B28" s="111" t="str">
        <f>IFERROR(IF(DATE(YEAR(B27),MONTH(B27),1)&gt;=DATE(YEAR(Input!$E$4),MONTH(Input!$E$4),1),"",DATE(YEAR(B27),MONTH(B27)+1,1)),"")</f>
        <v/>
      </c>
      <c r="C28" s="112" t="str">
        <f>IFERROR(IF(DATE(YEAR('Calculation sheet'!$B28),MONTH('Calculation sheet'!$B28),1)=DATE(YEAR(Input!$E$4),MONTH(Input!$E$4),1),Input!$H$4,IF('Calculation sheet'!$B28&lt;&gt;"",DAY(EOMONTH('Calculation sheet'!$B28,0)),"")),"")</f>
        <v/>
      </c>
      <c r="D28" s="105" t="str">
        <f>IFERROR(
  IF($C$4&lt;365,
    IFERROR(
      VLOOKUP(DATE(YEAR('Calculation sheet'!$B28), MONTH('Calculation sheet'!$B28), 1), Rates!$A$2:$B$504, 2, FALSE),
      IFERROR(
        VLOOKUP(DATE(YEAR('Calculation sheet'!$B28), MONTH('Calculation sheet'!$B28)-1, 1), Rates!$A$2:$B$504, 2, FALSE),
        IFERROR(
          VLOOKUP(DATE(YEAR('Calculation sheet'!$B28), MONTH('Calculation sheet'!$B28)-2, 1), Rates!$A$2:$B$504, 2, FALSE),
          VLOOKUP(DATE(YEAR('Calculation sheet'!$B28), MONTH('Calculation sheet'!$B28)-3, 1), Rates!$A$2:$B$504, 2, FALSE)
        )
      )
    ),
  IF($C$4&lt;730,
    IFERROR(
      VLOOKUP(DATE(YEAR('Calculation sheet'!$B28), MONTH('Calculation sheet'!$B28), 1), Rates!$A$2:$C$504, 3, FALSE),
      IFERROR(
        VLOOKUP(DATE(YEAR('Calculation sheet'!$B28), MONTH('Calculation sheet'!$B28)-1, 1), Rates!$A$2:$C$504, 3, FALSE),
        IFERROR(
          VLOOKUP(DATE(YEAR('Calculation sheet'!$B28), MONTH('Calculation sheet'!$B28)-2, 1), Rates!$A$2:$C$504, 3, FALSE),
          VLOOKUP(DATE(YEAR('Calculation sheet'!$B28), MONTH('Calculation sheet'!$B28)-3, 1), Rates!$A$2:$C$504, 3, FALSE)
        )
      )
    ),
  IF($C$4&lt;1095,
    IFERROR(
      VLOOKUP(DATE(YEAR('Calculation sheet'!$B28), MONTH('Calculation sheet'!$B28), 1), Rates!$A$2:$D$504, 4, FALSE),
      IFERROR(
        VLOOKUP(DATE(YEAR('Calculation sheet'!$B28), MONTH('Calculation sheet'!$B28)-1, 1), Rates!$A$2:$D$504, 4, FALSE),
        IFERROR(
          VLOOKUP(DATE(YEAR('Calculation sheet'!$B28), MONTH('Calculation sheet'!$B28)-2, 1), Rates!$A$2:$D$504, 4, FALSE),
          VLOOKUP(DATE(YEAR('Calculation sheet'!$B28), MONTH('Calculation sheet'!$B28)-3, 1), Rates!$A$2:$D$504, 4, FALSE)
        )
      )
    ),
  IF($C$4&lt;1460,
    IFERROR(
      VLOOKUP(DATE(YEAR('Calculation sheet'!$B28), MONTH('Calculation sheet'!$B28), 1), Rates!$A$2:$E$504, 5, FALSE),
      IFERROR(
        VLOOKUP(DATE(YEAR('Calculation sheet'!$B28), MONTH('Calculation sheet'!$B28)-1, 1), Rates!$A$2:$E$504, 5, FALSE),
        IFERROR(
          VLOOKUP(DATE(YEAR('Calculation sheet'!$B28), MONTH('Calculation sheet'!$B28)-2, 1), Rates!$A$2:$E$504, 5, FALSE),
          VLOOKUP(DATE(YEAR('Calculation sheet'!$B28), MONTH('Calculation sheet'!$B28)-3, 1), Rates!$A$2:$E$504, 5, FALSE)
        )
      )
    ),
  IF($C$4&lt;1825,
    IFERROR(
      VLOOKUP(DATE(YEAR('Calculation sheet'!$B28), MONTH('Calculation sheet'!$B28), 1), Rates!$A$2:$F$504, 6, FALSE),
      IFERROR(
        VLOOKUP(DATE(YEAR('Calculation sheet'!$B28), MONTH('Calculation sheet'!$B28)-1, 1), Rates!$A$2:$F$504, 6, FALSE),
        IFERROR(
          VLOOKUP(DATE(YEAR('Calculation sheet'!$B28), MONTH('Calculation sheet'!$B28)-2, 1), Rates!$A$2:$F$504, 6, FALSE),
          VLOOKUP(DATE(YEAR('Calculation sheet'!$B28), MONTH('Calculation sheet'!$B28)-3, 1), Rates!$A$2:$F$504, 6, FALSE)
        )
      )
    ),
    IFERROR(
      VLOOKUP(DATE(YEAR('Calculation sheet'!$B28), MONTH('Calculation sheet'!$B28), 1), Rates!$A$2:$G$504, 7, FALSE),
      IFERROR(
        VLOOKUP(DATE(YEAR('Calculation sheet'!$B28), MONTH('Calculation sheet'!$B28)-1, 1), Rates!$A$2:$G$504, 7, FALSE),
        IFERROR(
          VLOOKUP(DATE(YEAR('Calculation sheet'!$B28), MONTH('Calculation sheet'!$B28)-2, 1), Rates!$A$2:$G$504, 7, FALSE),
          VLOOKUP(DATE(YEAR('Calculation sheet'!$B28), MONTH('Calculation sheet'!$B28)-3, 1), Rates!$A$2:$G$504, 7, FALSE)
        )
      )
    )
  ))))),
  ""
)</f>
        <v/>
      </c>
      <c r="E28" s="113" t="str">
        <f>IF(AND('Calculation sheet'!$C28&lt;&gt;0,'Calculation sheet'!$D28=0%),D27,'Calculation sheet'!$D28)</f>
        <v/>
      </c>
      <c r="F28" s="105" t="str">
        <f t="shared" si="0"/>
        <v/>
      </c>
      <c r="G28" s="106" t="str">
        <f>IFERROR(IF('Calculation sheet'!$F28&lt;&gt;"",$A$4*'Calculation sheet'!$C28*'Calculation sheet'!$F28/N28,""),"")</f>
        <v/>
      </c>
      <c r="H28" s="105" t="str">
        <f>IF(Input!$B$10=Input!$I$2,
  IFERROR(VLOOKUP(DATE(YEAR('Calculation sheet'!$B28), MONTH('Calculation sheet'!$B28), 1), Rates!$A$2:$C$504, 3, FALSE),
  IFERROR(VLOOKUP(DATE(YEAR('Calculation sheet'!$B28), MONTH('Calculation sheet'!$B28)-1, 1), Rates!$A$2:$C$504, 3, FALSE),
  IFERROR(VLOOKUP(DATE(YEAR('Calculation sheet'!$B28), MONTH('Calculation sheet'!$B28)-2, 1), Rates!$A$2:$C$504, 3, FALSE), IFERROR(VLOOKUP(DATE(YEAR('Calculation sheet'!$B28), MONTH('Calculation sheet'!$B28)-3, 1), Rates!$A$2:$C$504, 3, FALSE),
  "")))),
IF(Input!$B$10=Input!$I$3,
  IFERROR(VLOOKUP(DATE(YEAR('Calculation sheet'!$B28), MONTH('Calculation sheet'!$B28), 1), Rates!$A$2:$D$504, 4, FALSE),
  IFERROR(VLOOKUP(DATE(YEAR('Calculation sheet'!$B28), MONTH('Calculation sheet'!$B28)-1, 1), Rates!$A$2:$D$504, 4, FALSE),
  IFERROR(VLOOKUP(DATE(YEAR('Calculation sheet'!$B28), MONTH('Calculation sheet'!$B28)-2, 1), Rates!$A$2:$D$504, 4, FALSE), IFERROR(VLOOKUP(DATE(YEAR('Calculation sheet'!$B28), MONTH('Calculation sheet'!$B28)-3, 1), Rates!$A$2:$D$504, 4, FALSE),
  "")))),
IF(Input!$B$10=Input!$I$4,
  IFERROR(VLOOKUP(DATE(YEAR('Calculation sheet'!$B28), MONTH('Calculation sheet'!$B28), 1), Rates!$A$2:$E$504, 5, FALSE),
  IFERROR(VLOOKUP(DATE(YEAR('Calculation sheet'!$B28), MONTH('Calculation sheet'!$B28)-1, 1), Rates!$A$2:$E$504, 5, FALSE),
  IFERROR(VLOOKUP(DATE(YEAR('Calculation sheet'!$B28), MONTH('Calculation sheet'!$B28)-2, 1), Rates!$A$2:$E$504, 5, FALSE), IFERROR(VLOOKUP(DATE(YEAR('Calculation sheet'!$B28), MONTH('Calculation sheet'!$B28)-3, 1), Rates!$A$2:$E$504, 5, FALSE),
  "")))),
IF(Input!$B$10=Input!$I$5,
  IFERROR(VLOOKUP(DATE(YEAR('Calculation sheet'!$B28), MONTH('Calculation sheet'!$B28), 1), Rates!$A$2:$F$504, 6, FALSE),
  IFERROR(VLOOKUP(DATE(YEAR('Calculation sheet'!$B28), MONTH('Calculation sheet'!$B28)-1, 1), Rates!$A$2:$F$504, 6, FALSE),
  IFERROR(VLOOKUP(DATE(YEAR('Calculation sheet'!$B28), MONTH('Calculation sheet'!$B28)-2, 1), Rates!$A$2:$F$504, 6, FALSE), IFERROR(VLOOKUP(DATE(YEAR('Calculation sheet'!$B28), MONTH('Calculation sheet'!$B28)-3, 1), Rates!$A$2:$F$504, 6, FALSE),
  "")))),
IF(Input!$B$10=Input!$I$6,
  IFERROR(VLOOKUP(DATE(YEAR('Calculation sheet'!$B28), MONTH('Calculation sheet'!$B28), 1), Rates!$A$2:$G$504, 7, FALSE),
  IFERROR(VLOOKUP(DATE(YEAR('Calculation sheet'!$B28), MONTH('Calculation sheet'!$B28)-1, 1), Rates!$A$2:$G$504, 7, FALSE),
  IFERROR(VLOOKUP(DATE(YEAR('Calculation sheet'!$B28), MONTH('Calculation sheet'!$B28)-2, 1), Rates!$A$2:$G$504, 7, FALSE), IFERROR(VLOOKUP(DATE(YEAR('Calculation sheet'!$B28), MONTH('Calculation sheet'!$B28)-3, 1), Rates!$A$2:$G$504, 7, FALSE),
  "")))),
"")))))</f>
        <v/>
      </c>
      <c r="I28" s="114" t="str">
        <f>IF(AND('Calculation sheet'!$C28&lt;&gt;0,'Calculation sheet'!$H28=0%),H27,'Calculation sheet'!$H28)</f>
        <v/>
      </c>
      <c r="J28" s="108" t="str">
        <f t="shared" si="1"/>
        <v/>
      </c>
      <c r="K28" s="109" t="str">
        <f>IFERROR($A$4*'Calculation sheet'!$C28*'Calculation sheet'!$J28/N28,"")</f>
        <v/>
      </c>
      <c r="L28" s="115" t="str">
        <f>IFERROR('Calculation sheet'!$K28-'Calculation sheet'!$G28,"")</f>
        <v/>
      </c>
      <c r="M28" t="str">
        <f t="shared" si="2"/>
        <v/>
      </c>
      <c r="N28" s="133" t="str">
        <f t="shared" si="3"/>
        <v/>
      </c>
      <c r="O28" s="54"/>
      <c r="P28" s="54"/>
    </row>
    <row r="29" spans="1:16" x14ac:dyDescent="0.25">
      <c r="A29" s="100">
        <v>23</v>
      </c>
      <c r="B29" s="103" t="str">
        <f>IFERROR(IF(DATE(YEAR(B28),MONTH(B28),1)&gt;=DATE(YEAR(Input!$E$4),MONTH(Input!$E$4),1),"",DATE(YEAR(B28),MONTH(B28)+1,1)),"")</f>
        <v/>
      </c>
      <c r="C29" s="104" t="str">
        <f>IFERROR(IF(DATE(YEAR('Calculation sheet'!$B29),MONTH('Calculation sheet'!$B29),1)=DATE(YEAR(Input!$E$4),MONTH(Input!$E$4),1),Input!$H$4,IF('Calculation sheet'!$B29&lt;&gt;"",DAY(EOMONTH('Calculation sheet'!$B29,0)),"")),"")</f>
        <v/>
      </c>
      <c r="D29" s="105" t="str">
        <f>IFERROR(
  IF($C$4&lt;365,
    IFERROR(
      VLOOKUP(DATE(YEAR('Calculation sheet'!$B29), MONTH('Calculation sheet'!$B29), 1), Rates!$A$2:$B$504, 2, FALSE),
      IFERROR(
        VLOOKUP(DATE(YEAR('Calculation sheet'!$B29), MONTH('Calculation sheet'!$B29)-1, 1), Rates!$A$2:$B$504, 2, FALSE),
        IFERROR(
          VLOOKUP(DATE(YEAR('Calculation sheet'!$B29), MONTH('Calculation sheet'!$B29)-2, 1), Rates!$A$2:$B$504, 2, FALSE),
          VLOOKUP(DATE(YEAR('Calculation sheet'!$B29), MONTH('Calculation sheet'!$B29)-3, 1), Rates!$A$2:$B$504, 2, FALSE)
        )
      )
    ),
  IF($C$4&lt;730,
    IFERROR(
      VLOOKUP(DATE(YEAR('Calculation sheet'!$B29), MONTH('Calculation sheet'!$B29), 1), Rates!$A$2:$C$504, 3, FALSE),
      IFERROR(
        VLOOKUP(DATE(YEAR('Calculation sheet'!$B29), MONTH('Calculation sheet'!$B29)-1, 1), Rates!$A$2:$C$504, 3, FALSE),
        IFERROR(
          VLOOKUP(DATE(YEAR('Calculation sheet'!$B29), MONTH('Calculation sheet'!$B29)-2, 1), Rates!$A$2:$C$504, 3, FALSE),
          VLOOKUP(DATE(YEAR('Calculation sheet'!$B29), MONTH('Calculation sheet'!$B29)-3, 1), Rates!$A$2:$C$504, 3, FALSE)
        )
      )
    ),
  IF($C$4&lt;1095,
    IFERROR(
      VLOOKUP(DATE(YEAR('Calculation sheet'!$B29), MONTH('Calculation sheet'!$B29), 1), Rates!$A$2:$D$504, 4, FALSE),
      IFERROR(
        VLOOKUP(DATE(YEAR('Calculation sheet'!$B29), MONTH('Calculation sheet'!$B29)-1, 1), Rates!$A$2:$D$504, 4, FALSE),
        IFERROR(
          VLOOKUP(DATE(YEAR('Calculation sheet'!$B29), MONTH('Calculation sheet'!$B29)-2, 1), Rates!$A$2:$D$504, 4, FALSE),
          VLOOKUP(DATE(YEAR('Calculation sheet'!$B29), MONTH('Calculation sheet'!$B29)-3, 1), Rates!$A$2:$D$504, 4, FALSE)
        )
      )
    ),
  IF($C$4&lt;1460,
    IFERROR(
      VLOOKUP(DATE(YEAR('Calculation sheet'!$B29), MONTH('Calculation sheet'!$B29), 1), Rates!$A$2:$E$504, 5, FALSE),
      IFERROR(
        VLOOKUP(DATE(YEAR('Calculation sheet'!$B29), MONTH('Calculation sheet'!$B29)-1, 1), Rates!$A$2:$E$504, 5, FALSE),
        IFERROR(
          VLOOKUP(DATE(YEAR('Calculation sheet'!$B29), MONTH('Calculation sheet'!$B29)-2, 1), Rates!$A$2:$E$504, 5, FALSE),
          VLOOKUP(DATE(YEAR('Calculation sheet'!$B29), MONTH('Calculation sheet'!$B29)-3, 1), Rates!$A$2:$E$504, 5, FALSE)
        )
      )
    ),
  IF($C$4&lt;1825,
    IFERROR(
      VLOOKUP(DATE(YEAR('Calculation sheet'!$B29), MONTH('Calculation sheet'!$B29), 1), Rates!$A$2:$F$504, 6, FALSE),
      IFERROR(
        VLOOKUP(DATE(YEAR('Calculation sheet'!$B29), MONTH('Calculation sheet'!$B29)-1, 1), Rates!$A$2:$F$504, 6, FALSE),
        IFERROR(
          VLOOKUP(DATE(YEAR('Calculation sheet'!$B29), MONTH('Calculation sheet'!$B29)-2, 1), Rates!$A$2:$F$504, 6, FALSE),
          VLOOKUP(DATE(YEAR('Calculation sheet'!$B29), MONTH('Calculation sheet'!$B29)-3, 1), Rates!$A$2:$F$504, 6, FALSE)
        )
      )
    ),
    IFERROR(
      VLOOKUP(DATE(YEAR('Calculation sheet'!$B29), MONTH('Calculation sheet'!$B29), 1), Rates!$A$2:$G$504, 7, FALSE),
      IFERROR(
        VLOOKUP(DATE(YEAR('Calculation sheet'!$B29), MONTH('Calculation sheet'!$B29)-1, 1), Rates!$A$2:$G$504, 7, FALSE),
        IFERROR(
          VLOOKUP(DATE(YEAR('Calculation sheet'!$B29), MONTH('Calculation sheet'!$B29)-2, 1), Rates!$A$2:$G$504, 7, FALSE),
          VLOOKUP(DATE(YEAR('Calculation sheet'!$B29), MONTH('Calculation sheet'!$B29)-3, 1), Rates!$A$2:$G$504, 7, FALSE)
        )
      )
    )
  ))))),
  ""
)</f>
        <v/>
      </c>
      <c r="E29" s="105" t="str">
        <f>IF(AND('Calculation sheet'!$C29&lt;&gt;0,'Calculation sheet'!$D29=0%),D28,'Calculation sheet'!$D29)</f>
        <v/>
      </c>
      <c r="F29" s="105" t="str">
        <f t="shared" si="0"/>
        <v/>
      </c>
      <c r="G29" s="106" t="str">
        <f>IFERROR(IF('Calculation sheet'!$F29&lt;&gt;"",$A$4*'Calculation sheet'!$C29*'Calculation sheet'!$F29/N29,""),"")</f>
        <v/>
      </c>
      <c r="H29" s="105" t="str">
        <f>IF(Input!$B$10=Input!$I$2,
  IFERROR(VLOOKUP(DATE(YEAR('Calculation sheet'!$B29), MONTH('Calculation sheet'!$B29), 1), Rates!$A$2:$C$504, 3, FALSE),
  IFERROR(VLOOKUP(DATE(YEAR('Calculation sheet'!$B29), MONTH('Calculation sheet'!$B29)-1, 1), Rates!$A$2:$C$504, 3, FALSE),
  IFERROR(VLOOKUP(DATE(YEAR('Calculation sheet'!$B29), MONTH('Calculation sheet'!$B29)-2, 1), Rates!$A$2:$C$504, 3, FALSE), IFERROR(VLOOKUP(DATE(YEAR('Calculation sheet'!$B29), MONTH('Calculation sheet'!$B29)-3, 1), Rates!$A$2:$C$504, 3, FALSE),
  "")))),
IF(Input!$B$10=Input!$I$3,
  IFERROR(VLOOKUP(DATE(YEAR('Calculation sheet'!$B29), MONTH('Calculation sheet'!$B29), 1), Rates!$A$2:$D$504, 4, FALSE),
  IFERROR(VLOOKUP(DATE(YEAR('Calculation sheet'!$B29), MONTH('Calculation sheet'!$B29)-1, 1), Rates!$A$2:$D$504, 4, FALSE),
  IFERROR(VLOOKUP(DATE(YEAR('Calculation sheet'!$B29), MONTH('Calculation sheet'!$B29)-2, 1), Rates!$A$2:$D$504, 4, FALSE), IFERROR(VLOOKUP(DATE(YEAR('Calculation sheet'!$B29), MONTH('Calculation sheet'!$B29)-3, 1), Rates!$A$2:$D$504, 4, FALSE),
  "")))),
IF(Input!$B$10=Input!$I$4,
  IFERROR(VLOOKUP(DATE(YEAR('Calculation sheet'!$B29), MONTH('Calculation sheet'!$B29), 1), Rates!$A$2:$E$504, 5, FALSE),
  IFERROR(VLOOKUP(DATE(YEAR('Calculation sheet'!$B29), MONTH('Calculation sheet'!$B29)-1, 1), Rates!$A$2:$E$504, 5, FALSE),
  IFERROR(VLOOKUP(DATE(YEAR('Calculation sheet'!$B29), MONTH('Calculation sheet'!$B29)-2, 1), Rates!$A$2:$E$504, 5, FALSE), IFERROR(VLOOKUP(DATE(YEAR('Calculation sheet'!$B29), MONTH('Calculation sheet'!$B29)-3, 1), Rates!$A$2:$E$504, 5, FALSE),
  "")))),
IF(Input!$B$10=Input!$I$5,
  IFERROR(VLOOKUP(DATE(YEAR('Calculation sheet'!$B29), MONTH('Calculation sheet'!$B29), 1), Rates!$A$2:$F$504, 6, FALSE),
  IFERROR(VLOOKUP(DATE(YEAR('Calculation sheet'!$B29), MONTH('Calculation sheet'!$B29)-1, 1), Rates!$A$2:$F$504, 6, FALSE),
  IFERROR(VLOOKUP(DATE(YEAR('Calculation sheet'!$B29), MONTH('Calculation sheet'!$B29)-2, 1), Rates!$A$2:$F$504, 6, FALSE), IFERROR(VLOOKUP(DATE(YEAR('Calculation sheet'!$B29), MONTH('Calculation sheet'!$B29)-3, 1), Rates!$A$2:$F$504, 6, FALSE),
  "")))),
IF(Input!$B$10=Input!$I$6,
  IFERROR(VLOOKUP(DATE(YEAR('Calculation sheet'!$B29), MONTH('Calculation sheet'!$B29), 1), Rates!$A$2:$G$504, 7, FALSE),
  IFERROR(VLOOKUP(DATE(YEAR('Calculation sheet'!$B29), MONTH('Calculation sheet'!$B29)-1, 1), Rates!$A$2:$G$504, 7, FALSE),
  IFERROR(VLOOKUP(DATE(YEAR('Calculation sheet'!$B29), MONTH('Calculation sheet'!$B29)-2, 1), Rates!$A$2:$G$504, 7, FALSE), IFERROR(VLOOKUP(DATE(YEAR('Calculation sheet'!$B29), MONTH('Calculation sheet'!$B29)-3, 1), Rates!$A$2:$G$504, 7, FALSE),
  "")))),
"")))))</f>
        <v/>
      </c>
      <c r="I29" s="107" t="str">
        <f>IF(AND('Calculation sheet'!$C29&lt;&gt;0,'Calculation sheet'!$H29=0%),H28,'Calculation sheet'!$H29)</f>
        <v/>
      </c>
      <c r="J29" s="108" t="str">
        <f t="shared" si="1"/>
        <v/>
      </c>
      <c r="K29" s="109" t="str">
        <f>IFERROR($A$4*'Calculation sheet'!$C29*'Calculation sheet'!$J29/N29,"")</f>
        <v/>
      </c>
      <c r="L29" s="110" t="str">
        <f>IFERROR('Calculation sheet'!$K29-'Calculation sheet'!$G29,"")</f>
        <v/>
      </c>
      <c r="M29" t="str">
        <f t="shared" si="2"/>
        <v/>
      </c>
      <c r="N29" s="133" t="str">
        <f t="shared" si="3"/>
        <v/>
      </c>
      <c r="O29" s="54"/>
      <c r="P29" s="54"/>
    </row>
    <row r="30" spans="1:16" x14ac:dyDescent="0.25">
      <c r="A30" s="101">
        <v>24</v>
      </c>
      <c r="B30" s="111" t="str">
        <f>IFERROR(IF(DATE(YEAR(B29),MONTH(B29),1)&gt;=DATE(YEAR(Input!$E$4),MONTH(Input!$E$4),1),"",DATE(YEAR(B29),MONTH(B29)+1,1)),"")</f>
        <v/>
      </c>
      <c r="C30" s="112" t="str">
        <f>IFERROR(IF(DATE(YEAR('Calculation sheet'!$B30),MONTH('Calculation sheet'!$B30),1)=DATE(YEAR(Input!$E$4),MONTH(Input!$E$4),1),Input!$H$4,IF('Calculation sheet'!$B30&lt;&gt;"",DAY(EOMONTH('Calculation sheet'!$B30,0)),"")),"")</f>
        <v/>
      </c>
      <c r="D30" s="105" t="str">
        <f>IFERROR(
  IF($C$4&lt;365,
    IFERROR(
      VLOOKUP(DATE(YEAR('Calculation sheet'!$B30), MONTH('Calculation sheet'!$B30), 1), Rates!$A$2:$B$504, 2, FALSE),
      IFERROR(
        VLOOKUP(DATE(YEAR('Calculation sheet'!$B30), MONTH('Calculation sheet'!$B30)-1, 1), Rates!$A$2:$B$504, 2, FALSE),
        IFERROR(
          VLOOKUP(DATE(YEAR('Calculation sheet'!$B30), MONTH('Calculation sheet'!$B30)-2, 1), Rates!$A$2:$B$504, 2, FALSE),
          VLOOKUP(DATE(YEAR('Calculation sheet'!$B30), MONTH('Calculation sheet'!$B30)-3, 1), Rates!$A$2:$B$504, 2, FALSE)
        )
      )
    ),
  IF($C$4&lt;730,
    IFERROR(
      VLOOKUP(DATE(YEAR('Calculation sheet'!$B30), MONTH('Calculation sheet'!$B30), 1), Rates!$A$2:$C$504, 3, FALSE),
      IFERROR(
        VLOOKUP(DATE(YEAR('Calculation sheet'!$B30), MONTH('Calculation sheet'!$B30)-1, 1), Rates!$A$2:$C$504, 3, FALSE),
        IFERROR(
          VLOOKUP(DATE(YEAR('Calculation sheet'!$B30), MONTH('Calculation sheet'!$B30)-2, 1), Rates!$A$2:$C$504, 3, FALSE),
          VLOOKUP(DATE(YEAR('Calculation sheet'!$B30), MONTH('Calculation sheet'!$B30)-3, 1), Rates!$A$2:$C$504, 3, FALSE)
        )
      )
    ),
  IF($C$4&lt;1095,
    IFERROR(
      VLOOKUP(DATE(YEAR('Calculation sheet'!$B30), MONTH('Calculation sheet'!$B30), 1), Rates!$A$2:$D$504, 4, FALSE),
      IFERROR(
        VLOOKUP(DATE(YEAR('Calculation sheet'!$B30), MONTH('Calculation sheet'!$B30)-1, 1), Rates!$A$2:$D$504, 4, FALSE),
        IFERROR(
          VLOOKUP(DATE(YEAR('Calculation sheet'!$B30), MONTH('Calculation sheet'!$B30)-2, 1), Rates!$A$2:$D$504, 4, FALSE),
          VLOOKUP(DATE(YEAR('Calculation sheet'!$B30), MONTH('Calculation sheet'!$B30)-3, 1), Rates!$A$2:$D$504, 4, FALSE)
        )
      )
    ),
  IF($C$4&lt;1460,
    IFERROR(
      VLOOKUP(DATE(YEAR('Calculation sheet'!$B30), MONTH('Calculation sheet'!$B30), 1), Rates!$A$2:$E$504, 5, FALSE),
      IFERROR(
        VLOOKUP(DATE(YEAR('Calculation sheet'!$B30), MONTH('Calculation sheet'!$B30)-1, 1), Rates!$A$2:$E$504, 5, FALSE),
        IFERROR(
          VLOOKUP(DATE(YEAR('Calculation sheet'!$B30), MONTH('Calculation sheet'!$B30)-2, 1), Rates!$A$2:$E$504, 5, FALSE),
          VLOOKUP(DATE(YEAR('Calculation sheet'!$B30), MONTH('Calculation sheet'!$B30)-3, 1), Rates!$A$2:$E$504, 5, FALSE)
        )
      )
    ),
  IF($C$4&lt;1825,
    IFERROR(
      VLOOKUP(DATE(YEAR('Calculation sheet'!$B30), MONTH('Calculation sheet'!$B30), 1), Rates!$A$2:$F$504, 6, FALSE),
      IFERROR(
        VLOOKUP(DATE(YEAR('Calculation sheet'!$B30), MONTH('Calculation sheet'!$B30)-1, 1), Rates!$A$2:$F$504, 6, FALSE),
        IFERROR(
          VLOOKUP(DATE(YEAR('Calculation sheet'!$B30), MONTH('Calculation sheet'!$B30)-2, 1), Rates!$A$2:$F$504, 6, FALSE),
          VLOOKUP(DATE(YEAR('Calculation sheet'!$B30), MONTH('Calculation sheet'!$B30)-3, 1), Rates!$A$2:$F$504, 6, FALSE)
        )
      )
    ),
    IFERROR(
      VLOOKUP(DATE(YEAR('Calculation sheet'!$B30), MONTH('Calculation sheet'!$B30), 1), Rates!$A$2:$G$504, 7, FALSE),
      IFERROR(
        VLOOKUP(DATE(YEAR('Calculation sheet'!$B30), MONTH('Calculation sheet'!$B30)-1, 1), Rates!$A$2:$G$504, 7, FALSE),
        IFERROR(
          VLOOKUP(DATE(YEAR('Calculation sheet'!$B30), MONTH('Calculation sheet'!$B30)-2, 1), Rates!$A$2:$G$504, 7, FALSE),
          VLOOKUP(DATE(YEAR('Calculation sheet'!$B30), MONTH('Calculation sheet'!$B30)-3, 1), Rates!$A$2:$G$504, 7, FALSE)
        )
      )
    )
  ))))),
  ""
)</f>
        <v/>
      </c>
      <c r="E30" s="113" t="str">
        <f>IF(AND('Calculation sheet'!$C30&lt;&gt;0,'Calculation sheet'!$D30=0%),D29,'Calculation sheet'!$D30)</f>
        <v/>
      </c>
      <c r="F30" s="105" t="str">
        <f t="shared" si="0"/>
        <v/>
      </c>
      <c r="G30" s="106" t="str">
        <f>IFERROR(IF('Calculation sheet'!$F30&lt;&gt;"",$A$4*'Calculation sheet'!$C30*'Calculation sheet'!$F30/N30,""),"")</f>
        <v/>
      </c>
      <c r="H30" s="105" t="str">
        <f>IF(Input!$B$10=Input!$I$2,
  IFERROR(VLOOKUP(DATE(YEAR('Calculation sheet'!$B30), MONTH('Calculation sheet'!$B30), 1), Rates!$A$2:$C$504, 3, FALSE),
  IFERROR(VLOOKUP(DATE(YEAR('Calculation sheet'!$B30), MONTH('Calculation sheet'!$B30)-1, 1), Rates!$A$2:$C$504, 3, FALSE),
  IFERROR(VLOOKUP(DATE(YEAR('Calculation sheet'!$B30), MONTH('Calculation sheet'!$B30)-2, 1), Rates!$A$2:$C$504, 3, FALSE), IFERROR(VLOOKUP(DATE(YEAR('Calculation sheet'!$B30), MONTH('Calculation sheet'!$B30)-3, 1), Rates!$A$2:$C$504, 3, FALSE),
  "")))),
IF(Input!$B$10=Input!$I$3,
  IFERROR(VLOOKUP(DATE(YEAR('Calculation sheet'!$B30), MONTH('Calculation sheet'!$B30), 1), Rates!$A$2:$D$504, 4, FALSE),
  IFERROR(VLOOKUP(DATE(YEAR('Calculation sheet'!$B30), MONTH('Calculation sheet'!$B30)-1, 1), Rates!$A$2:$D$504, 4, FALSE),
  IFERROR(VLOOKUP(DATE(YEAR('Calculation sheet'!$B30), MONTH('Calculation sheet'!$B30)-2, 1), Rates!$A$2:$D$504, 4, FALSE), IFERROR(VLOOKUP(DATE(YEAR('Calculation sheet'!$B30), MONTH('Calculation sheet'!$B30)-3, 1), Rates!$A$2:$D$504, 4, FALSE),
  "")))),
IF(Input!$B$10=Input!$I$4,
  IFERROR(VLOOKUP(DATE(YEAR('Calculation sheet'!$B30), MONTH('Calculation sheet'!$B30), 1), Rates!$A$2:$E$504, 5, FALSE),
  IFERROR(VLOOKUP(DATE(YEAR('Calculation sheet'!$B30), MONTH('Calculation sheet'!$B30)-1, 1), Rates!$A$2:$E$504, 5, FALSE),
  IFERROR(VLOOKUP(DATE(YEAR('Calculation sheet'!$B30), MONTH('Calculation sheet'!$B30)-2, 1), Rates!$A$2:$E$504, 5, FALSE), IFERROR(VLOOKUP(DATE(YEAR('Calculation sheet'!$B30), MONTH('Calculation sheet'!$B30)-3, 1), Rates!$A$2:$E$504, 5, FALSE),
  "")))),
IF(Input!$B$10=Input!$I$5,
  IFERROR(VLOOKUP(DATE(YEAR('Calculation sheet'!$B30), MONTH('Calculation sheet'!$B30), 1), Rates!$A$2:$F$504, 6, FALSE),
  IFERROR(VLOOKUP(DATE(YEAR('Calculation sheet'!$B30), MONTH('Calculation sheet'!$B30)-1, 1), Rates!$A$2:$F$504, 6, FALSE),
  IFERROR(VLOOKUP(DATE(YEAR('Calculation sheet'!$B30), MONTH('Calculation sheet'!$B30)-2, 1), Rates!$A$2:$F$504, 6, FALSE), IFERROR(VLOOKUP(DATE(YEAR('Calculation sheet'!$B30), MONTH('Calculation sheet'!$B30)-3, 1), Rates!$A$2:$F$504, 6, FALSE),
  "")))),
IF(Input!$B$10=Input!$I$6,
  IFERROR(VLOOKUP(DATE(YEAR('Calculation sheet'!$B30), MONTH('Calculation sheet'!$B30), 1), Rates!$A$2:$G$504, 7, FALSE),
  IFERROR(VLOOKUP(DATE(YEAR('Calculation sheet'!$B30), MONTH('Calculation sheet'!$B30)-1, 1), Rates!$A$2:$G$504, 7, FALSE),
  IFERROR(VLOOKUP(DATE(YEAR('Calculation sheet'!$B30), MONTH('Calculation sheet'!$B30)-2, 1), Rates!$A$2:$G$504, 7, FALSE), IFERROR(VLOOKUP(DATE(YEAR('Calculation sheet'!$B30), MONTH('Calculation sheet'!$B30)-3, 1), Rates!$A$2:$G$504, 7, FALSE),
  "")))),
"")))))</f>
        <v/>
      </c>
      <c r="I30" s="114" t="str">
        <f>IF(AND('Calculation sheet'!$C30&lt;&gt;0,'Calculation sheet'!$H30=0%),H29,'Calculation sheet'!$H30)</f>
        <v/>
      </c>
      <c r="J30" s="108" t="str">
        <f t="shared" si="1"/>
        <v/>
      </c>
      <c r="K30" s="109" t="str">
        <f>IFERROR($A$4*'Calculation sheet'!$C30*'Calculation sheet'!$J30/N30,"")</f>
        <v/>
      </c>
      <c r="L30" s="115" t="str">
        <f>IFERROR('Calculation sheet'!$K30-'Calculation sheet'!$G30,"")</f>
        <v/>
      </c>
      <c r="M30" t="str">
        <f t="shared" si="2"/>
        <v/>
      </c>
      <c r="N30" s="133" t="str">
        <f t="shared" si="3"/>
        <v/>
      </c>
      <c r="O30" s="54"/>
      <c r="P30" s="54"/>
    </row>
    <row r="31" spans="1:16" x14ac:dyDescent="0.25">
      <c r="A31" s="100">
        <v>25</v>
      </c>
      <c r="B31" s="103" t="str">
        <f>IFERROR(IF(DATE(YEAR(B30),MONTH(B30),1)&gt;=DATE(YEAR(Input!$E$4),MONTH(Input!$E$4),1),"",DATE(YEAR(B30),MONTH(B30)+1,1)),"")</f>
        <v/>
      </c>
      <c r="C31" s="104" t="str">
        <f>IFERROR(IF(DATE(YEAR('Calculation sheet'!$B31),MONTH('Calculation sheet'!$B31),1)=DATE(YEAR(Input!$E$4),MONTH(Input!$E$4),1),Input!$H$4,IF('Calculation sheet'!$B31&lt;&gt;"",DAY(EOMONTH('Calculation sheet'!$B31,0)),"")),"")</f>
        <v/>
      </c>
      <c r="D31" s="105" t="str">
        <f>IFERROR(
  IF($C$4&lt;365,
    IFERROR(
      VLOOKUP(DATE(YEAR('Calculation sheet'!$B31), MONTH('Calculation sheet'!$B31), 1), Rates!$A$2:$B$504, 2, FALSE),
      IFERROR(
        VLOOKUP(DATE(YEAR('Calculation sheet'!$B31), MONTH('Calculation sheet'!$B31)-1, 1), Rates!$A$2:$B$504, 2, FALSE),
        IFERROR(
          VLOOKUP(DATE(YEAR('Calculation sheet'!$B31), MONTH('Calculation sheet'!$B31)-2, 1), Rates!$A$2:$B$504, 2, FALSE),
          VLOOKUP(DATE(YEAR('Calculation sheet'!$B31), MONTH('Calculation sheet'!$B31)-3, 1), Rates!$A$2:$B$504, 2, FALSE)
        )
      )
    ),
  IF($C$4&lt;730,
    IFERROR(
      VLOOKUP(DATE(YEAR('Calculation sheet'!$B31), MONTH('Calculation sheet'!$B31), 1), Rates!$A$2:$C$504, 3, FALSE),
      IFERROR(
        VLOOKUP(DATE(YEAR('Calculation sheet'!$B31), MONTH('Calculation sheet'!$B31)-1, 1), Rates!$A$2:$C$504, 3, FALSE),
        IFERROR(
          VLOOKUP(DATE(YEAR('Calculation sheet'!$B31), MONTH('Calculation sheet'!$B31)-2, 1), Rates!$A$2:$C$504, 3, FALSE),
          VLOOKUP(DATE(YEAR('Calculation sheet'!$B31), MONTH('Calculation sheet'!$B31)-3, 1), Rates!$A$2:$C$504, 3, FALSE)
        )
      )
    ),
  IF($C$4&lt;1095,
    IFERROR(
      VLOOKUP(DATE(YEAR('Calculation sheet'!$B31), MONTH('Calculation sheet'!$B31), 1), Rates!$A$2:$D$504, 4, FALSE),
      IFERROR(
        VLOOKUP(DATE(YEAR('Calculation sheet'!$B31), MONTH('Calculation sheet'!$B31)-1, 1), Rates!$A$2:$D$504, 4, FALSE),
        IFERROR(
          VLOOKUP(DATE(YEAR('Calculation sheet'!$B31), MONTH('Calculation sheet'!$B31)-2, 1), Rates!$A$2:$D$504, 4, FALSE),
          VLOOKUP(DATE(YEAR('Calculation sheet'!$B31), MONTH('Calculation sheet'!$B31)-3, 1), Rates!$A$2:$D$504, 4, FALSE)
        )
      )
    ),
  IF($C$4&lt;1460,
    IFERROR(
      VLOOKUP(DATE(YEAR('Calculation sheet'!$B31), MONTH('Calculation sheet'!$B31), 1), Rates!$A$2:$E$504, 5, FALSE),
      IFERROR(
        VLOOKUP(DATE(YEAR('Calculation sheet'!$B31), MONTH('Calculation sheet'!$B31)-1, 1), Rates!$A$2:$E$504, 5, FALSE),
        IFERROR(
          VLOOKUP(DATE(YEAR('Calculation sheet'!$B31), MONTH('Calculation sheet'!$B31)-2, 1), Rates!$A$2:$E$504, 5, FALSE),
          VLOOKUP(DATE(YEAR('Calculation sheet'!$B31), MONTH('Calculation sheet'!$B31)-3, 1), Rates!$A$2:$E$504, 5, FALSE)
        )
      )
    ),
  IF($C$4&lt;1825,
    IFERROR(
      VLOOKUP(DATE(YEAR('Calculation sheet'!$B31), MONTH('Calculation sheet'!$B31), 1), Rates!$A$2:$F$504, 6, FALSE),
      IFERROR(
        VLOOKUP(DATE(YEAR('Calculation sheet'!$B31), MONTH('Calculation sheet'!$B31)-1, 1), Rates!$A$2:$F$504, 6, FALSE),
        IFERROR(
          VLOOKUP(DATE(YEAR('Calculation sheet'!$B31), MONTH('Calculation sheet'!$B31)-2, 1), Rates!$A$2:$F$504, 6, FALSE),
          VLOOKUP(DATE(YEAR('Calculation sheet'!$B31), MONTH('Calculation sheet'!$B31)-3, 1), Rates!$A$2:$F$504, 6, FALSE)
        )
      )
    ),
    IFERROR(
      VLOOKUP(DATE(YEAR('Calculation sheet'!$B31), MONTH('Calculation sheet'!$B31), 1), Rates!$A$2:$G$504, 7, FALSE),
      IFERROR(
        VLOOKUP(DATE(YEAR('Calculation sheet'!$B31), MONTH('Calculation sheet'!$B31)-1, 1), Rates!$A$2:$G$504, 7, FALSE),
        IFERROR(
          VLOOKUP(DATE(YEAR('Calculation sheet'!$B31), MONTH('Calculation sheet'!$B31)-2, 1), Rates!$A$2:$G$504, 7, FALSE),
          VLOOKUP(DATE(YEAR('Calculation sheet'!$B31), MONTH('Calculation sheet'!$B31)-3, 1), Rates!$A$2:$G$504, 7, FALSE)
        )
      )
    )
  ))))),
  ""
)</f>
        <v/>
      </c>
      <c r="E31" s="105" t="str">
        <f>IF(AND('Calculation sheet'!$C31&lt;&gt;0,'Calculation sheet'!$D31=0%),D30,'Calculation sheet'!$D31)</f>
        <v/>
      </c>
      <c r="F31" s="105" t="str">
        <f t="shared" si="0"/>
        <v/>
      </c>
      <c r="G31" s="106" t="str">
        <f>IFERROR(IF('Calculation sheet'!$F31&lt;&gt;"",$A$4*'Calculation sheet'!$C31*'Calculation sheet'!$F31/N31,""),"")</f>
        <v/>
      </c>
      <c r="H31" s="105" t="str">
        <f>IF(Input!$B$10=Input!$I$2,
  IFERROR(VLOOKUP(DATE(YEAR('Calculation sheet'!$B31), MONTH('Calculation sheet'!$B31), 1), Rates!$A$2:$C$504, 3, FALSE),
  IFERROR(VLOOKUP(DATE(YEAR('Calculation sheet'!$B31), MONTH('Calculation sheet'!$B31)-1, 1), Rates!$A$2:$C$504, 3, FALSE),
  IFERROR(VLOOKUP(DATE(YEAR('Calculation sheet'!$B31), MONTH('Calculation sheet'!$B31)-2, 1), Rates!$A$2:$C$504, 3, FALSE), IFERROR(VLOOKUP(DATE(YEAR('Calculation sheet'!$B31), MONTH('Calculation sheet'!$B31)-3, 1), Rates!$A$2:$C$504, 3, FALSE),
  "")))),
IF(Input!$B$10=Input!$I$3,
  IFERROR(VLOOKUP(DATE(YEAR('Calculation sheet'!$B31), MONTH('Calculation sheet'!$B31), 1), Rates!$A$2:$D$504, 4, FALSE),
  IFERROR(VLOOKUP(DATE(YEAR('Calculation sheet'!$B31), MONTH('Calculation sheet'!$B31)-1, 1), Rates!$A$2:$D$504, 4, FALSE),
  IFERROR(VLOOKUP(DATE(YEAR('Calculation sheet'!$B31), MONTH('Calculation sheet'!$B31)-2, 1), Rates!$A$2:$D$504, 4, FALSE), IFERROR(VLOOKUP(DATE(YEAR('Calculation sheet'!$B31), MONTH('Calculation sheet'!$B31)-3, 1), Rates!$A$2:$D$504, 4, FALSE),
  "")))),
IF(Input!$B$10=Input!$I$4,
  IFERROR(VLOOKUP(DATE(YEAR('Calculation sheet'!$B31), MONTH('Calculation sheet'!$B31), 1), Rates!$A$2:$E$504, 5, FALSE),
  IFERROR(VLOOKUP(DATE(YEAR('Calculation sheet'!$B31), MONTH('Calculation sheet'!$B31)-1, 1), Rates!$A$2:$E$504, 5, FALSE),
  IFERROR(VLOOKUP(DATE(YEAR('Calculation sheet'!$B31), MONTH('Calculation sheet'!$B31)-2, 1), Rates!$A$2:$E$504, 5, FALSE), IFERROR(VLOOKUP(DATE(YEAR('Calculation sheet'!$B31), MONTH('Calculation sheet'!$B31)-3, 1), Rates!$A$2:$E$504, 5, FALSE),
  "")))),
IF(Input!$B$10=Input!$I$5,
  IFERROR(VLOOKUP(DATE(YEAR('Calculation sheet'!$B31), MONTH('Calculation sheet'!$B31), 1), Rates!$A$2:$F$504, 6, FALSE),
  IFERROR(VLOOKUP(DATE(YEAR('Calculation sheet'!$B31), MONTH('Calculation sheet'!$B31)-1, 1), Rates!$A$2:$F$504, 6, FALSE),
  IFERROR(VLOOKUP(DATE(YEAR('Calculation sheet'!$B31), MONTH('Calculation sheet'!$B31)-2, 1), Rates!$A$2:$F$504, 6, FALSE), IFERROR(VLOOKUP(DATE(YEAR('Calculation sheet'!$B31), MONTH('Calculation sheet'!$B31)-3, 1), Rates!$A$2:$F$504, 6, FALSE),
  "")))),
IF(Input!$B$10=Input!$I$6,
  IFERROR(VLOOKUP(DATE(YEAR('Calculation sheet'!$B31), MONTH('Calculation sheet'!$B31), 1), Rates!$A$2:$G$504, 7, FALSE),
  IFERROR(VLOOKUP(DATE(YEAR('Calculation sheet'!$B31), MONTH('Calculation sheet'!$B31)-1, 1), Rates!$A$2:$G$504, 7, FALSE),
  IFERROR(VLOOKUP(DATE(YEAR('Calculation sheet'!$B31), MONTH('Calculation sheet'!$B31)-2, 1), Rates!$A$2:$G$504, 7, FALSE), IFERROR(VLOOKUP(DATE(YEAR('Calculation sheet'!$B31), MONTH('Calculation sheet'!$B31)-3, 1), Rates!$A$2:$G$504, 7, FALSE),
  "")))),
"")))))</f>
        <v/>
      </c>
      <c r="I31" s="107" t="str">
        <f>IF(AND('Calculation sheet'!$C31&lt;&gt;0,'Calculation sheet'!$H31=0%),H30,'Calculation sheet'!$H31)</f>
        <v/>
      </c>
      <c r="J31" s="108" t="str">
        <f t="shared" si="1"/>
        <v/>
      </c>
      <c r="K31" s="109" t="str">
        <f>IFERROR($A$4*'Calculation sheet'!$C31*'Calculation sheet'!$J31/N31,"")</f>
        <v/>
      </c>
      <c r="L31" s="110" t="str">
        <f>IFERROR('Calculation sheet'!$K31-'Calculation sheet'!$G31,"")</f>
        <v/>
      </c>
      <c r="M31" t="str">
        <f t="shared" si="2"/>
        <v/>
      </c>
      <c r="N31" s="133" t="str">
        <f t="shared" si="3"/>
        <v/>
      </c>
      <c r="O31" s="54"/>
      <c r="P31" s="54"/>
    </row>
    <row r="32" spans="1:16" x14ac:dyDescent="0.25">
      <c r="A32" s="101">
        <v>26</v>
      </c>
      <c r="B32" s="111" t="str">
        <f>IFERROR(IF(DATE(YEAR(B31),MONTH(B31),1)&gt;=DATE(YEAR(Input!$E$4),MONTH(Input!$E$4),1),"",DATE(YEAR(B31),MONTH(B31)+1,1)),"")</f>
        <v/>
      </c>
      <c r="C32" s="112" t="str">
        <f>IFERROR(IF(DATE(YEAR('Calculation sheet'!$B32),MONTH('Calculation sheet'!$B32),1)=DATE(YEAR(Input!$E$4),MONTH(Input!$E$4),1),Input!$H$4,IF('Calculation sheet'!$B32&lt;&gt;"",DAY(EOMONTH('Calculation sheet'!$B32,0)),"")),"")</f>
        <v/>
      </c>
      <c r="D32" s="105" t="str">
        <f>IFERROR(
  IF($C$4&lt;365,
    IFERROR(
      VLOOKUP(DATE(YEAR('Calculation sheet'!$B32), MONTH('Calculation sheet'!$B32), 1), Rates!$A$2:$B$504, 2, FALSE),
      IFERROR(
        VLOOKUP(DATE(YEAR('Calculation sheet'!$B32), MONTH('Calculation sheet'!$B32)-1, 1), Rates!$A$2:$B$504, 2, FALSE),
        IFERROR(
          VLOOKUP(DATE(YEAR('Calculation sheet'!$B32), MONTH('Calculation sheet'!$B32)-2, 1), Rates!$A$2:$B$504, 2, FALSE),
          VLOOKUP(DATE(YEAR('Calculation sheet'!$B32), MONTH('Calculation sheet'!$B32)-3, 1), Rates!$A$2:$B$504, 2, FALSE)
        )
      )
    ),
  IF($C$4&lt;730,
    IFERROR(
      VLOOKUP(DATE(YEAR('Calculation sheet'!$B32), MONTH('Calculation sheet'!$B32), 1), Rates!$A$2:$C$504, 3, FALSE),
      IFERROR(
        VLOOKUP(DATE(YEAR('Calculation sheet'!$B32), MONTH('Calculation sheet'!$B32)-1, 1), Rates!$A$2:$C$504, 3, FALSE),
        IFERROR(
          VLOOKUP(DATE(YEAR('Calculation sheet'!$B32), MONTH('Calculation sheet'!$B32)-2, 1), Rates!$A$2:$C$504, 3, FALSE),
          VLOOKUP(DATE(YEAR('Calculation sheet'!$B32), MONTH('Calculation sheet'!$B32)-3, 1), Rates!$A$2:$C$504, 3, FALSE)
        )
      )
    ),
  IF($C$4&lt;1095,
    IFERROR(
      VLOOKUP(DATE(YEAR('Calculation sheet'!$B32), MONTH('Calculation sheet'!$B32), 1), Rates!$A$2:$D$504, 4, FALSE),
      IFERROR(
        VLOOKUP(DATE(YEAR('Calculation sheet'!$B32), MONTH('Calculation sheet'!$B32)-1, 1), Rates!$A$2:$D$504, 4, FALSE),
        IFERROR(
          VLOOKUP(DATE(YEAR('Calculation sheet'!$B32), MONTH('Calculation sheet'!$B32)-2, 1), Rates!$A$2:$D$504, 4, FALSE),
          VLOOKUP(DATE(YEAR('Calculation sheet'!$B32), MONTH('Calculation sheet'!$B32)-3, 1), Rates!$A$2:$D$504, 4, FALSE)
        )
      )
    ),
  IF($C$4&lt;1460,
    IFERROR(
      VLOOKUP(DATE(YEAR('Calculation sheet'!$B32), MONTH('Calculation sheet'!$B32), 1), Rates!$A$2:$E$504, 5, FALSE),
      IFERROR(
        VLOOKUP(DATE(YEAR('Calculation sheet'!$B32), MONTH('Calculation sheet'!$B32)-1, 1), Rates!$A$2:$E$504, 5, FALSE),
        IFERROR(
          VLOOKUP(DATE(YEAR('Calculation sheet'!$B32), MONTH('Calculation sheet'!$B32)-2, 1), Rates!$A$2:$E$504, 5, FALSE),
          VLOOKUP(DATE(YEAR('Calculation sheet'!$B32), MONTH('Calculation sheet'!$B32)-3, 1), Rates!$A$2:$E$504, 5, FALSE)
        )
      )
    ),
  IF($C$4&lt;1825,
    IFERROR(
      VLOOKUP(DATE(YEAR('Calculation sheet'!$B32), MONTH('Calculation sheet'!$B32), 1), Rates!$A$2:$F$504, 6, FALSE),
      IFERROR(
        VLOOKUP(DATE(YEAR('Calculation sheet'!$B32), MONTH('Calculation sheet'!$B32)-1, 1), Rates!$A$2:$F$504, 6, FALSE),
        IFERROR(
          VLOOKUP(DATE(YEAR('Calculation sheet'!$B32), MONTH('Calculation sheet'!$B32)-2, 1), Rates!$A$2:$F$504, 6, FALSE),
          VLOOKUP(DATE(YEAR('Calculation sheet'!$B32), MONTH('Calculation sheet'!$B32)-3, 1), Rates!$A$2:$F$504, 6, FALSE)
        )
      )
    ),
    IFERROR(
      VLOOKUP(DATE(YEAR('Calculation sheet'!$B32), MONTH('Calculation sheet'!$B32), 1), Rates!$A$2:$G$504, 7, FALSE),
      IFERROR(
        VLOOKUP(DATE(YEAR('Calculation sheet'!$B32), MONTH('Calculation sheet'!$B32)-1, 1), Rates!$A$2:$G$504, 7, FALSE),
        IFERROR(
          VLOOKUP(DATE(YEAR('Calculation sheet'!$B32), MONTH('Calculation sheet'!$B32)-2, 1), Rates!$A$2:$G$504, 7, FALSE),
          VLOOKUP(DATE(YEAR('Calculation sheet'!$B32), MONTH('Calculation sheet'!$B32)-3, 1), Rates!$A$2:$G$504, 7, FALSE)
        )
      )
    )
  ))))),
  ""
)</f>
        <v/>
      </c>
      <c r="E32" s="113" t="str">
        <f>IF(AND('Calculation sheet'!$C32&lt;&gt;0,'Calculation sheet'!$D32=0%),D31,'Calculation sheet'!$D32)</f>
        <v/>
      </c>
      <c r="F32" s="105" t="str">
        <f t="shared" si="0"/>
        <v/>
      </c>
      <c r="G32" s="106" t="str">
        <f>IFERROR(IF('Calculation sheet'!$F32&lt;&gt;"",$A$4*'Calculation sheet'!$C32*'Calculation sheet'!$F32/N32,""),"")</f>
        <v/>
      </c>
      <c r="H32" s="105" t="str">
        <f>IF(Input!$B$10=Input!$I$2,
  IFERROR(VLOOKUP(DATE(YEAR('Calculation sheet'!$B32), MONTH('Calculation sheet'!$B32), 1), Rates!$A$2:$C$504, 3, FALSE),
  IFERROR(VLOOKUP(DATE(YEAR('Calculation sheet'!$B32), MONTH('Calculation sheet'!$B32)-1, 1), Rates!$A$2:$C$504, 3, FALSE),
  IFERROR(VLOOKUP(DATE(YEAR('Calculation sheet'!$B32), MONTH('Calculation sheet'!$B32)-2, 1), Rates!$A$2:$C$504, 3, FALSE), IFERROR(VLOOKUP(DATE(YEAR('Calculation sheet'!$B32), MONTH('Calculation sheet'!$B32)-3, 1), Rates!$A$2:$C$504, 3, FALSE),
  "")))),
IF(Input!$B$10=Input!$I$3,
  IFERROR(VLOOKUP(DATE(YEAR('Calculation sheet'!$B32), MONTH('Calculation sheet'!$B32), 1), Rates!$A$2:$D$504, 4, FALSE),
  IFERROR(VLOOKUP(DATE(YEAR('Calculation sheet'!$B32), MONTH('Calculation sheet'!$B32)-1, 1), Rates!$A$2:$D$504, 4, FALSE),
  IFERROR(VLOOKUP(DATE(YEAR('Calculation sheet'!$B32), MONTH('Calculation sheet'!$B32)-2, 1), Rates!$A$2:$D$504, 4, FALSE), IFERROR(VLOOKUP(DATE(YEAR('Calculation sheet'!$B32), MONTH('Calculation sheet'!$B32)-3, 1), Rates!$A$2:$D$504, 4, FALSE),
  "")))),
IF(Input!$B$10=Input!$I$4,
  IFERROR(VLOOKUP(DATE(YEAR('Calculation sheet'!$B32), MONTH('Calculation sheet'!$B32), 1), Rates!$A$2:$E$504, 5, FALSE),
  IFERROR(VLOOKUP(DATE(YEAR('Calculation sheet'!$B32), MONTH('Calculation sheet'!$B32)-1, 1), Rates!$A$2:$E$504, 5, FALSE),
  IFERROR(VLOOKUP(DATE(YEAR('Calculation sheet'!$B32), MONTH('Calculation sheet'!$B32)-2, 1), Rates!$A$2:$E$504, 5, FALSE), IFERROR(VLOOKUP(DATE(YEAR('Calculation sheet'!$B32), MONTH('Calculation sheet'!$B32)-3, 1), Rates!$A$2:$E$504, 5, FALSE),
  "")))),
IF(Input!$B$10=Input!$I$5,
  IFERROR(VLOOKUP(DATE(YEAR('Calculation sheet'!$B32), MONTH('Calculation sheet'!$B32), 1), Rates!$A$2:$F$504, 6, FALSE),
  IFERROR(VLOOKUP(DATE(YEAR('Calculation sheet'!$B32), MONTH('Calculation sheet'!$B32)-1, 1), Rates!$A$2:$F$504, 6, FALSE),
  IFERROR(VLOOKUP(DATE(YEAR('Calculation sheet'!$B32), MONTH('Calculation sheet'!$B32)-2, 1), Rates!$A$2:$F$504, 6, FALSE), IFERROR(VLOOKUP(DATE(YEAR('Calculation sheet'!$B32), MONTH('Calculation sheet'!$B32)-3, 1), Rates!$A$2:$F$504, 6, FALSE),
  "")))),
IF(Input!$B$10=Input!$I$6,
  IFERROR(VLOOKUP(DATE(YEAR('Calculation sheet'!$B32), MONTH('Calculation sheet'!$B32), 1), Rates!$A$2:$G$504, 7, FALSE),
  IFERROR(VLOOKUP(DATE(YEAR('Calculation sheet'!$B32), MONTH('Calculation sheet'!$B32)-1, 1), Rates!$A$2:$G$504, 7, FALSE),
  IFERROR(VLOOKUP(DATE(YEAR('Calculation sheet'!$B32), MONTH('Calculation sheet'!$B32)-2, 1), Rates!$A$2:$G$504, 7, FALSE), IFERROR(VLOOKUP(DATE(YEAR('Calculation sheet'!$B32), MONTH('Calculation sheet'!$B32)-3, 1), Rates!$A$2:$G$504, 7, FALSE),
  "")))),
"")))))</f>
        <v/>
      </c>
      <c r="I32" s="114" t="str">
        <f>IF(AND('Calculation sheet'!$C32&lt;&gt;0,'Calculation sheet'!$H32=0%),H31,'Calculation sheet'!$H32)</f>
        <v/>
      </c>
      <c r="J32" s="108" t="str">
        <f t="shared" si="1"/>
        <v/>
      </c>
      <c r="K32" s="109" t="str">
        <f>IFERROR($A$4*'Calculation sheet'!$C32*'Calculation sheet'!$J32/N32,"")</f>
        <v/>
      </c>
      <c r="L32" s="115" t="str">
        <f>IFERROR('Calculation sheet'!$K32-'Calculation sheet'!$G32,"")</f>
        <v/>
      </c>
      <c r="M32" t="str">
        <f t="shared" si="2"/>
        <v/>
      </c>
      <c r="N32" s="133" t="str">
        <f t="shared" si="3"/>
        <v/>
      </c>
      <c r="O32" s="54"/>
      <c r="P32" s="54"/>
    </row>
    <row r="33" spans="1:16" x14ac:dyDescent="0.25">
      <c r="A33" s="100">
        <v>27</v>
      </c>
      <c r="B33" s="103" t="str">
        <f>IFERROR(IF(DATE(YEAR(B32),MONTH(B32),1)&gt;=DATE(YEAR(Input!$E$4),MONTH(Input!$E$4),1),"",DATE(YEAR(B32),MONTH(B32)+1,1)),"")</f>
        <v/>
      </c>
      <c r="C33" s="104" t="str">
        <f>IFERROR(IF(DATE(YEAR('Calculation sheet'!$B33),MONTH('Calculation sheet'!$B33),1)=DATE(YEAR(Input!$E$4),MONTH(Input!$E$4),1),Input!$H$4,IF('Calculation sheet'!$B33&lt;&gt;"",DAY(EOMONTH('Calculation sheet'!$B33,0)),"")),"")</f>
        <v/>
      </c>
      <c r="D33" s="105" t="str">
        <f>IFERROR(
  IF($C$4&lt;365,
    IFERROR(
      VLOOKUP(DATE(YEAR('Calculation sheet'!$B33), MONTH('Calculation sheet'!$B33), 1), Rates!$A$2:$B$504, 2, FALSE),
      IFERROR(
        VLOOKUP(DATE(YEAR('Calculation sheet'!$B33), MONTH('Calculation sheet'!$B33)-1, 1), Rates!$A$2:$B$504, 2, FALSE),
        IFERROR(
          VLOOKUP(DATE(YEAR('Calculation sheet'!$B33), MONTH('Calculation sheet'!$B33)-2, 1), Rates!$A$2:$B$504, 2, FALSE),
          VLOOKUP(DATE(YEAR('Calculation sheet'!$B33), MONTH('Calculation sheet'!$B33)-3, 1), Rates!$A$2:$B$504, 2, FALSE)
        )
      )
    ),
  IF($C$4&lt;730,
    IFERROR(
      VLOOKUP(DATE(YEAR('Calculation sheet'!$B33), MONTH('Calculation sheet'!$B33), 1), Rates!$A$2:$C$504, 3, FALSE),
      IFERROR(
        VLOOKUP(DATE(YEAR('Calculation sheet'!$B33), MONTH('Calculation sheet'!$B33)-1, 1), Rates!$A$2:$C$504, 3, FALSE),
        IFERROR(
          VLOOKUP(DATE(YEAR('Calculation sheet'!$B33), MONTH('Calculation sheet'!$B33)-2, 1), Rates!$A$2:$C$504, 3, FALSE),
          VLOOKUP(DATE(YEAR('Calculation sheet'!$B33), MONTH('Calculation sheet'!$B33)-3, 1), Rates!$A$2:$C$504, 3, FALSE)
        )
      )
    ),
  IF($C$4&lt;1095,
    IFERROR(
      VLOOKUP(DATE(YEAR('Calculation sheet'!$B33), MONTH('Calculation sheet'!$B33), 1), Rates!$A$2:$D$504, 4, FALSE),
      IFERROR(
        VLOOKUP(DATE(YEAR('Calculation sheet'!$B33), MONTH('Calculation sheet'!$B33)-1, 1), Rates!$A$2:$D$504, 4, FALSE),
        IFERROR(
          VLOOKUP(DATE(YEAR('Calculation sheet'!$B33), MONTH('Calculation sheet'!$B33)-2, 1), Rates!$A$2:$D$504, 4, FALSE),
          VLOOKUP(DATE(YEAR('Calculation sheet'!$B33), MONTH('Calculation sheet'!$B33)-3, 1), Rates!$A$2:$D$504, 4, FALSE)
        )
      )
    ),
  IF($C$4&lt;1460,
    IFERROR(
      VLOOKUP(DATE(YEAR('Calculation sheet'!$B33), MONTH('Calculation sheet'!$B33), 1), Rates!$A$2:$E$504, 5, FALSE),
      IFERROR(
        VLOOKUP(DATE(YEAR('Calculation sheet'!$B33), MONTH('Calculation sheet'!$B33)-1, 1), Rates!$A$2:$E$504, 5, FALSE),
        IFERROR(
          VLOOKUP(DATE(YEAR('Calculation sheet'!$B33), MONTH('Calculation sheet'!$B33)-2, 1), Rates!$A$2:$E$504, 5, FALSE),
          VLOOKUP(DATE(YEAR('Calculation sheet'!$B33), MONTH('Calculation sheet'!$B33)-3, 1), Rates!$A$2:$E$504, 5, FALSE)
        )
      )
    ),
  IF($C$4&lt;1825,
    IFERROR(
      VLOOKUP(DATE(YEAR('Calculation sheet'!$B33), MONTH('Calculation sheet'!$B33), 1), Rates!$A$2:$F$504, 6, FALSE),
      IFERROR(
        VLOOKUP(DATE(YEAR('Calculation sheet'!$B33), MONTH('Calculation sheet'!$B33)-1, 1), Rates!$A$2:$F$504, 6, FALSE),
        IFERROR(
          VLOOKUP(DATE(YEAR('Calculation sheet'!$B33), MONTH('Calculation sheet'!$B33)-2, 1), Rates!$A$2:$F$504, 6, FALSE),
          VLOOKUP(DATE(YEAR('Calculation sheet'!$B33), MONTH('Calculation sheet'!$B33)-3, 1), Rates!$A$2:$F$504, 6, FALSE)
        )
      )
    ),
    IFERROR(
      VLOOKUP(DATE(YEAR('Calculation sheet'!$B33), MONTH('Calculation sheet'!$B33), 1), Rates!$A$2:$G$504, 7, FALSE),
      IFERROR(
        VLOOKUP(DATE(YEAR('Calculation sheet'!$B33), MONTH('Calculation sheet'!$B33)-1, 1), Rates!$A$2:$G$504, 7, FALSE),
        IFERROR(
          VLOOKUP(DATE(YEAR('Calculation sheet'!$B33), MONTH('Calculation sheet'!$B33)-2, 1), Rates!$A$2:$G$504, 7, FALSE),
          VLOOKUP(DATE(YEAR('Calculation sheet'!$B33), MONTH('Calculation sheet'!$B33)-3, 1), Rates!$A$2:$G$504, 7, FALSE)
        )
      )
    )
  ))))),
  ""
)</f>
        <v/>
      </c>
      <c r="E33" s="105" t="str">
        <f>IF(AND('Calculation sheet'!$C33&lt;&gt;0,'Calculation sheet'!$D33=0%),D32,'Calculation sheet'!$D33)</f>
        <v/>
      </c>
      <c r="F33" s="105" t="str">
        <f t="shared" si="0"/>
        <v/>
      </c>
      <c r="G33" s="106" t="str">
        <f>IFERROR(IF('Calculation sheet'!$F33&lt;&gt;"",$A$4*'Calculation sheet'!$C33*'Calculation sheet'!$F33/N33,""),"")</f>
        <v/>
      </c>
      <c r="H33" s="105" t="str">
        <f>IF(Input!$B$10=Input!$I$2,
  IFERROR(VLOOKUP(DATE(YEAR('Calculation sheet'!$B33), MONTH('Calculation sheet'!$B33), 1), Rates!$A$2:$C$504, 3, FALSE),
  IFERROR(VLOOKUP(DATE(YEAR('Calculation sheet'!$B33), MONTH('Calculation sheet'!$B33)-1, 1), Rates!$A$2:$C$504, 3, FALSE),
  IFERROR(VLOOKUP(DATE(YEAR('Calculation sheet'!$B33), MONTH('Calculation sheet'!$B33)-2, 1), Rates!$A$2:$C$504, 3, FALSE), IFERROR(VLOOKUP(DATE(YEAR('Calculation sheet'!$B33), MONTH('Calculation sheet'!$B33)-3, 1), Rates!$A$2:$C$504, 3, FALSE),
  "")))),
IF(Input!$B$10=Input!$I$3,
  IFERROR(VLOOKUP(DATE(YEAR('Calculation sheet'!$B33), MONTH('Calculation sheet'!$B33), 1), Rates!$A$2:$D$504, 4, FALSE),
  IFERROR(VLOOKUP(DATE(YEAR('Calculation sheet'!$B33), MONTH('Calculation sheet'!$B33)-1, 1), Rates!$A$2:$D$504, 4, FALSE),
  IFERROR(VLOOKUP(DATE(YEAR('Calculation sheet'!$B33), MONTH('Calculation sheet'!$B33)-2, 1), Rates!$A$2:$D$504, 4, FALSE), IFERROR(VLOOKUP(DATE(YEAR('Calculation sheet'!$B33), MONTH('Calculation sheet'!$B33)-3, 1), Rates!$A$2:$D$504, 4, FALSE),
  "")))),
IF(Input!$B$10=Input!$I$4,
  IFERROR(VLOOKUP(DATE(YEAR('Calculation sheet'!$B33), MONTH('Calculation sheet'!$B33), 1), Rates!$A$2:$E$504, 5, FALSE),
  IFERROR(VLOOKUP(DATE(YEAR('Calculation sheet'!$B33), MONTH('Calculation sheet'!$B33)-1, 1), Rates!$A$2:$E$504, 5, FALSE),
  IFERROR(VLOOKUP(DATE(YEAR('Calculation sheet'!$B33), MONTH('Calculation sheet'!$B33)-2, 1), Rates!$A$2:$E$504, 5, FALSE), IFERROR(VLOOKUP(DATE(YEAR('Calculation sheet'!$B33), MONTH('Calculation sheet'!$B33)-3, 1), Rates!$A$2:$E$504, 5, FALSE),
  "")))),
IF(Input!$B$10=Input!$I$5,
  IFERROR(VLOOKUP(DATE(YEAR('Calculation sheet'!$B33), MONTH('Calculation sheet'!$B33), 1), Rates!$A$2:$F$504, 6, FALSE),
  IFERROR(VLOOKUP(DATE(YEAR('Calculation sheet'!$B33), MONTH('Calculation sheet'!$B33)-1, 1), Rates!$A$2:$F$504, 6, FALSE),
  IFERROR(VLOOKUP(DATE(YEAR('Calculation sheet'!$B33), MONTH('Calculation sheet'!$B33)-2, 1), Rates!$A$2:$F$504, 6, FALSE), IFERROR(VLOOKUP(DATE(YEAR('Calculation sheet'!$B33), MONTH('Calculation sheet'!$B33)-3, 1), Rates!$A$2:$F$504, 6, FALSE),
  "")))),
IF(Input!$B$10=Input!$I$6,
  IFERROR(VLOOKUP(DATE(YEAR('Calculation sheet'!$B33), MONTH('Calculation sheet'!$B33), 1), Rates!$A$2:$G$504, 7, FALSE),
  IFERROR(VLOOKUP(DATE(YEAR('Calculation sheet'!$B33), MONTH('Calculation sheet'!$B33)-1, 1), Rates!$A$2:$G$504, 7, FALSE),
  IFERROR(VLOOKUP(DATE(YEAR('Calculation sheet'!$B33), MONTH('Calculation sheet'!$B33)-2, 1), Rates!$A$2:$G$504, 7, FALSE), IFERROR(VLOOKUP(DATE(YEAR('Calculation sheet'!$B33), MONTH('Calculation sheet'!$B33)-3, 1), Rates!$A$2:$G$504, 7, FALSE),
  "")))),
"")))))</f>
        <v/>
      </c>
      <c r="I33" s="107" t="str">
        <f>IF(AND('Calculation sheet'!$C33&lt;&gt;0,'Calculation sheet'!$H33=0%),H32,'Calculation sheet'!$H33)</f>
        <v/>
      </c>
      <c r="J33" s="108" t="str">
        <f t="shared" si="1"/>
        <v/>
      </c>
      <c r="K33" s="109" t="str">
        <f>IFERROR($A$4*'Calculation sheet'!$C33*'Calculation sheet'!$J33/N33,"")</f>
        <v/>
      </c>
      <c r="L33" s="110" t="str">
        <f>IFERROR('Calculation sheet'!$K33-'Calculation sheet'!$G33,"")</f>
        <v/>
      </c>
      <c r="M33" t="str">
        <f t="shared" si="2"/>
        <v/>
      </c>
      <c r="N33" s="133" t="str">
        <f t="shared" si="3"/>
        <v/>
      </c>
      <c r="O33" s="54"/>
      <c r="P33" s="54"/>
    </row>
    <row r="34" spans="1:16" x14ac:dyDescent="0.25">
      <c r="A34" s="101">
        <v>28</v>
      </c>
      <c r="B34" s="111" t="str">
        <f>IFERROR(IF(DATE(YEAR(B33),MONTH(B33),1)&gt;=DATE(YEAR(Input!$E$4),MONTH(Input!$E$4),1),"",DATE(YEAR(B33),MONTH(B33)+1,1)),"")</f>
        <v/>
      </c>
      <c r="C34" s="112" t="str">
        <f>IFERROR(IF(DATE(YEAR('Calculation sheet'!$B34),MONTH('Calculation sheet'!$B34),1)=DATE(YEAR(Input!$E$4),MONTH(Input!$E$4),1),Input!$H$4,IF('Calculation sheet'!$B34&lt;&gt;"",DAY(EOMONTH('Calculation sheet'!$B34,0)),"")),"")</f>
        <v/>
      </c>
      <c r="D34" s="105" t="str">
        <f>IFERROR(
  IF($C$4&lt;365,
    IFERROR(
      VLOOKUP(DATE(YEAR('Calculation sheet'!$B34), MONTH('Calculation sheet'!$B34), 1), Rates!$A$2:$B$504, 2, FALSE),
      IFERROR(
        VLOOKUP(DATE(YEAR('Calculation sheet'!$B34), MONTH('Calculation sheet'!$B34)-1, 1), Rates!$A$2:$B$504, 2, FALSE),
        IFERROR(
          VLOOKUP(DATE(YEAR('Calculation sheet'!$B34), MONTH('Calculation sheet'!$B34)-2, 1), Rates!$A$2:$B$504, 2, FALSE),
          VLOOKUP(DATE(YEAR('Calculation sheet'!$B34), MONTH('Calculation sheet'!$B34)-3, 1), Rates!$A$2:$B$504, 2, FALSE)
        )
      )
    ),
  IF($C$4&lt;730,
    IFERROR(
      VLOOKUP(DATE(YEAR('Calculation sheet'!$B34), MONTH('Calculation sheet'!$B34), 1), Rates!$A$2:$C$504, 3, FALSE),
      IFERROR(
        VLOOKUP(DATE(YEAR('Calculation sheet'!$B34), MONTH('Calculation sheet'!$B34)-1, 1), Rates!$A$2:$C$504, 3, FALSE),
        IFERROR(
          VLOOKUP(DATE(YEAR('Calculation sheet'!$B34), MONTH('Calculation sheet'!$B34)-2, 1), Rates!$A$2:$C$504, 3, FALSE),
          VLOOKUP(DATE(YEAR('Calculation sheet'!$B34), MONTH('Calculation sheet'!$B34)-3, 1), Rates!$A$2:$C$504, 3, FALSE)
        )
      )
    ),
  IF($C$4&lt;1095,
    IFERROR(
      VLOOKUP(DATE(YEAR('Calculation sheet'!$B34), MONTH('Calculation sheet'!$B34), 1), Rates!$A$2:$D$504, 4, FALSE),
      IFERROR(
        VLOOKUP(DATE(YEAR('Calculation sheet'!$B34), MONTH('Calculation sheet'!$B34)-1, 1), Rates!$A$2:$D$504, 4, FALSE),
        IFERROR(
          VLOOKUP(DATE(YEAR('Calculation sheet'!$B34), MONTH('Calculation sheet'!$B34)-2, 1), Rates!$A$2:$D$504, 4, FALSE),
          VLOOKUP(DATE(YEAR('Calculation sheet'!$B34), MONTH('Calculation sheet'!$B34)-3, 1), Rates!$A$2:$D$504, 4, FALSE)
        )
      )
    ),
  IF($C$4&lt;1460,
    IFERROR(
      VLOOKUP(DATE(YEAR('Calculation sheet'!$B34), MONTH('Calculation sheet'!$B34), 1), Rates!$A$2:$E$504, 5, FALSE),
      IFERROR(
        VLOOKUP(DATE(YEAR('Calculation sheet'!$B34), MONTH('Calculation sheet'!$B34)-1, 1), Rates!$A$2:$E$504, 5, FALSE),
        IFERROR(
          VLOOKUP(DATE(YEAR('Calculation sheet'!$B34), MONTH('Calculation sheet'!$B34)-2, 1), Rates!$A$2:$E$504, 5, FALSE),
          VLOOKUP(DATE(YEAR('Calculation sheet'!$B34), MONTH('Calculation sheet'!$B34)-3, 1), Rates!$A$2:$E$504, 5, FALSE)
        )
      )
    ),
  IF($C$4&lt;1825,
    IFERROR(
      VLOOKUP(DATE(YEAR('Calculation sheet'!$B34), MONTH('Calculation sheet'!$B34), 1), Rates!$A$2:$F$504, 6, FALSE),
      IFERROR(
        VLOOKUP(DATE(YEAR('Calculation sheet'!$B34), MONTH('Calculation sheet'!$B34)-1, 1), Rates!$A$2:$F$504, 6, FALSE),
        IFERROR(
          VLOOKUP(DATE(YEAR('Calculation sheet'!$B34), MONTH('Calculation sheet'!$B34)-2, 1), Rates!$A$2:$F$504, 6, FALSE),
          VLOOKUP(DATE(YEAR('Calculation sheet'!$B34), MONTH('Calculation sheet'!$B34)-3, 1), Rates!$A$2:$F$504, 6, FALSE)
        )
      )
    ),
    IFERROR(
      VLOOKUP(DATE(YEAR('Calculation sheet'!$B34), MONTH('Calculation sheet'!$B34), 1), Rates!$A$2:$G$504, 7, FALSE),
      IFERROR(
        VLOOKUP(DATE(YEAR('Calculation sheet'!$B34), MONTH('Calculation sheet'!$B34)-1, 1), Rates!$A$2:$G$504, 7, FALSE),
        IFERROR(
          VLOOKUP(DATE(YEAR('Calculation sheet'!$B34), MONTH('Calculation sheet'!$B34)-2, 1), Rates!$A$2:$G$504, 7, FALSE),
          VLOOKUP(DATE(YEAR('Calculation sheet'!$B34), MONTH('Calculation sheet'!$B34)-3, 1), Rates!$A$2:$G$504, 7, FALSE)
        )
      )
    )
  ))))),
  ""
)</f>
        <v/>
      </c>
      <c r="E34" s="113" t="str">
        <f>IF(AND('Calculation sheet'!$C34&lt;&gt;0,'Calculation sheet'!$D34=0%),D33,'Calculation sheet'!$D34)</f>
        <v/>
      </c>
      <c r="F34" s="105" t="str">
        <f t="shared" si="0"/>
        <v/>
      </c>
      <c r="G34" s="106" t="str">
        <f>IFERROR(IF('Calculation sheet'!$F34&lt;&gt;"",$A$4*'Calculation sheet'!$C34*'Calculation sheet'!$F34/N34,""),"")</f>
        <v/>
      </c>
      <c r="H34" s="105" t="str">
        <f>IF(Input!$B$10=Input!$I$2,
  IFERROR(VLOOKUP(DATE(YEAR('Calculation sheet'!$B34), MONTH('Calculation sheet'!$B34), 1), Rates!$A$2:$C$504, 3, FALSE),
  IFERROR(VLOOKUP(DATE(YEAR('Calculation sheet'!$B34), MONTH('Calculation sheet'!$B34)-1, 1), Rates!$A$2:$C$504, 3, FALSE),
  IFERROR(VLOOKUP(DATE(YEAR('Calculation sheet'!$B34), MONTH('Calculation sheet'!$B34)-2, 1), Rates!$A$2:$C$504, 3, FALSE), IFERROR(VLOOKUP(DATE(YEAR('Calculation sheet'!$B34), MONTH('Calculation sheet'!$B34)-3, 1), Rates!$A$2:$C$504, 3, FALSE),
  "")))),
IF(Input!$B$10=Input!$I$3,
  IFERROR(VLOOKUP(DATE(YEAR('Calculation sheet'!$B34), MONTH('Calculation sheet'!$B34), 1), Rates!$A$2:$D$504, 4, FALSE),
  IFERROR(VLOOKUP(DATE(YEAR('Calculation sheet'!$B34), MONTH('Calculation sheet'!$B34)-1, 1), Rates!$A$2:$D$504, 4, FALSE),
  IFERROR(VLOOKUP(DATE(YEAR('Calculation sheet'!$B34), MONTH('Calculation sheet'!$B34)-2, 1), Rates!$A$2:$D$504, 4, FALSE), IFERROR(VLOOKUP(DATE(YEAR('Calculation sheet'!$B34), MONTH('Calculation sheet'!$B34)-3, 1), Rates!$A$2:$D$504, 4, FALSE),
  "")))),
IF(Input!$B$10=Input!$I$4,
  IFERROR(VLOOKUP(DATE(YEAR('Calculation sheet'!$B34), MONTH('Calculation sheet'!$B34), 1), Rates!$A$2:$E$504, 5, FALSE),
  IFERROR(VLOOKUP(DATE(YEAR('Calculation sheet'!$B34), MONTH('Calculation sheet'!$B34)-1, 1), Rates!$A$2:$E$504, 5, FALSE),
  IFERROR(VLOOKUP(DATE(YEAR('Calculation sheet'!$B34), MONTH('Calculation sheet'!$B34)-2, 1), Rates!$A$2:$E$504, 5, FALSE), IFERROR(VLOOKUP(DATE(YEAR('Calculation sheet'!$B34), MONTH('Calculation sheet'!$B34)-3, 1), Rates!$A$2:$E$504, 5, FALSE),
  "")))),
IF(Input!$B$10=Input!$I$5,
  IFERROR(VLOOKUP(DATE(YEAR('Calculation sheet'!$B34), MONTH('Calculation sheet'!$B34), 1), Rates!$A$2:$F$504, 6, FALSE),
  IFERROR(VLOOKUP(DATE(YEAR('Calculation sheet'!$B34), MONTH('Calculation sheet'!$B34)-1, 1), Rates!$A$2:$F$504, 6, FALSE),
  IFERROR(VLOOKUP(DATE(YEAR('Calculation sheet'!$B34), MONTH('Calculation sheet'!$B34)-2, 1), Rates!$A$2:$F$504, 6, FALSE), IFERROR(VLOOKUP(DATE(YEAR('Calculation sheet'!$B34), MONTH('Calculation sheet'!$B34)-3, 1), Rates!$A$2:$F$504, 6, FALSE),
  "")))),
IF(Input!$B$10=Input!$I$6,
  IFERROR(VLOOKUP(DATE(YEAR('Calculation sheet'!$B34), MONTH('Calculation sheet'!$B34), 1), Rates!$A$2:$G$504, 7, FALSE),
  IFERROR(VLOOKUP(DATE(YEAR('Calculation sheet'!$B34), MONTH('Calculation sheet'!$B34)-1, 1), Rates!$A$2:$G$504, 7, FALSE),
  IFERROR(VLOOKUP(DATE(YEAR('Calculation sheet'!$B34), MONTH('Calculation sheet'!$B34)-2, 1), Rates!$A$2:$G$504, 7, FALSE), IFERROR(VLOOKUP(DATE(YEAR('Calculation sheet'!$B34), MONTH('Calculation sheet'!$B34)-3, 1), Rates!$A$2:$G$504, 7, FALSE),
  "")))),
"")))))</f>
        <v/>
      </c>
      <c r="I34" s="114" t="str">
        <f>IF(AND('Calculation sheet'!$C34&lt;&gt;0,'Calculation sheet'!$H34=0%),H33,'Calculation sheet'!$H34)</f>
        <v/>
      </c>
      <c r="J34" s="108" t="str">
        <f t="shared" si="1"/>
        <v/>
      </c>
      <c r="K34" s="109" t="str">
        <f>IFERROR($A$4*'Calculation sheet'!$C34*'Calculation sheet'!$J34/N34,"")</f>
        <v/>
      </c>
      <c r="L34" s="115" t="str">
        <f>IFERROR('Calculation sheet'!$K34-'Calculation sheet'!$G34,"")</f>
        <v/>
      </c>
      <c r="M34" t="str">
        <f t="shared" si="2"/>
        <v/>
      </c>
      <c r="N34" s="133" t="str">
        <f t="shared" si="3"/>
        <v/>
      </c>
      <c r="O34" s="54"/>
      <c r="P34" s="54"/>
    </row>
    <row r="35" spans="1:16" x14ac:dyDescent="0.25">
      <c r="A35" s="100">
        <v>29</v>
      </c>
      <c r="B35" s="103" t="str">
        <f>IFERROR(IF(DATE(YEAR(B34),MONTH(B34),1)&gt;=DATE(YEAR(Input!$E$4),MONTH(Input!$E$4),1),"",DATE(YEAR(B34),MONTH(B34)+1,1)),"")</f>
        <v/>
      </c>
      <c r="C35" s="104" t="str">
        <f>IFERROR(IF(DATE(YEAR('Calculation sheet'!$B35),MONTH('Calculation sheet'!$B35),1)=DATE(YEAR(Input!$E$4),MONTH(Input!$E$4),1),Input!$H$4,IF('Calculation sheet'!$B35&lt;&gt;"",DAY(EOMONTH('Calculation sheet'!$B35,0)),"")),"")</f>
        <v/>
      </c>
      <c r="D35" s="105" t="str">
        <f>IFERROR(
  IF($C$4&lt;365,
    IFERROR(
      VLOOKUP(DATE(YEAR('Calculation sheet'!$B35), MONTH('Calculation sheet'!$B35), 1), Rates!$A$2:$B$504, 2, FALSE),
      IFERROR(
        VLOOKUP(DATE(YEAR('Calculation sheet'!$B35), MONTH('Calculation sheet'!$B35)-1, 1), Rates!$A$2:$B$504, 2, FALSE),
        IFERROR(
          VLOOKUP(DATE(YEAR('Calculation sheet'!$B35), MONTH('Calculation sheet'!$B35)-2, 1), Rates!$A$2:$B$504, 2, FALSE),
          VLOOKUP(DATE(YEAR('Calculation sheet'!$B35), MONTH('Calculation sheet'!$B35)-3, 1), Rates!$A$2:$B$504, 2, FALSE)
        )
      )
    ),
  IF($C$4&lt;730,
    IFERROR(
      VLOOKUP(DATE(YEAR('Calculation sheet'!$B35), MONTH('Calculation sheet'!$B35), 1), Rates!$A$2:$C$504, 3, FALSE),
      IFERROR(
        VLOOKUP(DATE(YEAR('Calculation sheet'!$B35), MONTH('Calculation sheet'!$B35)-1, 1), Rates!$A$2:$C$504, 3, FALSE),
        IFERROR(
          VLOOKUP(DATE(YEAR('Calculation sheet'!$B35), MONTH('Calculation sheet'!$B35)-2, 1), Rates!$A$2:$C$504, 3, FALSE),
          VLOOKUP(DATE(YEAR('Calculation sheet'!$B35), MONTH('Calculation sheet'!$B35)-3, 1), Rates!$A$2:$C$504, 3, FALSE)
        )
      )
    ),
  IF($C$4&lt;1095,
    IFERROR(
      VLOOKUP(DATE(YEAR('Calculation sheet'!$B35), MONTH('Calculation sheet'!$B35), 1), Rates!$A$2:$D$504, 4, FALSE),
      IFERROR(
        VLOOKUP(DATE(YEAR('Calculation sheet'!$B35), MONTH('Calculation sheet'!$B35)-1, 1), Rates!$A$2:$D$504, 4, FALSE),
        IFERROR(
          VLOOKUP(DATE(YEAR('Calculation sheet'!$B35), MONTH('Calculation sheet'!$B35)-2, 1), Rates!$A$2:$D$504, 4, FALSE),
          VLOOKUP(DATE(YEAR('Calculation sheet'!$B35), MONTH('Calculation sheet'!$B35)-3, 1), Rates!$A$2:$D$504, 4, FALSE)
        )
      )
    ),
  IF($C$4&lt;1460,
    IFERROR(
      VLOOKUP(DATE(YEAR('Calculation sheet'!$B35), MONTH('Calculation sheet'!$B35), 1), Rates!$A$2:$E$504, 5, FALSE),
      IFERROR(
        VLOOKUP(DATE(YEAR('Calculation sheet'!$B35), MONTH('Calculation sheet'!$B35)-1, 1), Rates!$A$2:$E$504, 5, FALSE),
        IFERROR(
          VLOOKUP(DATE(YEAR('Calculation sheet'!$B35), MONTH('Calculation sheet'!$B35)-2, 1), Rates!$A$2:$E$504, 5, FALSE),
          VLOOKUP(DATE(YEAR('Calculation sheet'!$B35), MONTH('Calculation sheet'!$B35)-3, 1), Rates!$A$2:$E$504, 5, FALSE)
        )
      )
    ),
  IF($C$4&lt;1825,
    IFERROR(
      VLOOKUP(DATE(YEAR('Calculation sheet'!$B35), MONTH('Calculation sheet'!$B35), 1), Rates!$A$2:$F$504, 6, FALSE),
      IFERROR(
        VLOOKUP(DATE(YEAR('Calculation sheet'!$B35), MONTH('Calculation sheet'!$B35)-1, 1), Rates!$A$2:$F$504, 6, FALSE),
        IFERROR(
          VLOOKUP(DATE(YEAR('Calculation sheet'!$B35), MONTH('Calculation sheet'!$B35)-2, 1), Rates!$A$2:$F$504, 6, FALSE),
          VLOOKUP(DATE(YEAR('Calculation sheet'!$B35), MONTH('Calculation sheet'!$B35)-3, 1), Rates!$A$2:$F$504, 6, FALSE)
        )
      )
    ),
    IFERROR(
      VLOOKUP(DATE(YEAR('Calculation sheet'!$B35), MONTH('Calculation sheet'!$B35), 1), Rates!$A$2:$G$504, 7, FALSE),
      IFERROR(
        VLOOKUP(DATE(YEAR('Calculation sheet'!$B35), MONTH('Calculation sheet'!$B35)-1, 1), Rates!$A$2:$G$504, 7, FALSE),
        IFERROR(
          VLOOKUP(DATE(YEAR('Calculation sheet'!$B35), MONTH('Calculation sheet'!$B35)-2, 1), Rates!$A$2:$G$504, 7, FALSE),
          VLOOKUP(DATE(YEAR('Calculation sheet'!$B35), MONTH('Calculation sheet'!$B35)-3, 1), Rates!$A$2:$G$504, 7, FALSE)
        )
      )
    )
  ))))),
  ""
)</f>
        <v/>
      </c>
      <c r="E35" s="105" t="str">
        <f>IF(AND('Calculation sheet'!$C35&lt;&gt;0,'Calculation sheet'!$D35=0%),D34,'Calculation sheet'!$D35)</f>
        <v/>
      </c>
      <c r="F35" s="105" t="str">
        <f t="shared" si="0"/>
        <v/>
      </c>
      <c r="G35" s="106" t="str">
        <f>IFERROR(IF('Calculation sheet'!$F35&lt;&gt;"",$A$4*'Calculation sheet'!$C35*'Calculation sheet'!$F35/N35,""),"")</f>
        <v/>
      </c>
      <c r="H35" s="105" t="str">
        <f>IF(Input!$B$10=Input!$I$2,
  IFERROR(VLOOKUP(DATE(YEAR('Calculation sheet'!$B35), MONTH('Calculation sheet'!$B35), 1), Rates!$A$2:$C$504, 3, FALSE),
  IFERROR(VLOOKUP(DATE(YEAR('Calculation sheet'!$B35), MONTH('Calculation sheet'!$B35)-1, 1), Rates!$A$2:$C$504, 3, FALSE),
  IFERROR(VLOOKUP(DATE(YEAR('Calculation sheet'!$B35), MONTH('Calculation sheet'!$B35)-2, 1), Rates!$A$2:$C$504, 3, FALSE), IFERROR(VLOOKUP(DATE(YEAR('Calculation sheet'!$B35), MONTH('Calculation sheet'!$B35)-3, 1), Rates!$A$2:$C$504, 3, FALSE),
  "")))),
IF(Input!$B$10=Input!$I$3,
  IFERROR(VLOOKUP(DATE(YEAR('Calculation sheet'!$B35), MONTH('Calculation sheet'!$B35), 1), Rates!$A$2:$D$504, 4, FALSE),
  IFERROR(VLOOKUP(DATE(YEAR('Calculation sheet'!$B35), MONTH('Calculation sheet'!$B35)-1, 1), Rates!$A$2:$D$504, 4, FALSE),
  IFERROR(VLOOKUP(DATE(YEAR('Calculation sheet'!$B35), MONTH('Calculation sheet'!$B35)-2, 1), Rates!$A$2:$D$504, 4, FALSE), IFERROR(VLOOKUP(DATE(YEAR('Calculation sheet'!$B35), MONTH('Calculation sheet'!$B35)-3, 1), Rates!$A$2:$D$504, 4, FALSE),
  "")))),
IF(Input!$B$10=Input!$I$4,
  IFERROR(VLOOKUP(DATE(YEAR('Calculation sheet'!$B35), MONTH('Calculation sheet'!$B35), 1), Rates!$A$2:$E$504, 5, FALSE),
  IFERROR(VLOOKUP(DATE(YEAR('Calculation sheet'!$B35), MONTH('Calculation sheet'!$B35)-1, 1), Rates!$A$2:$E$504, 5, FALSE),
  IFERROR(VLOOKUP(DATE(YEAR('Calculation sheet'!$B35), MONTH('Calculation sheet'!$B35)-2, 1), Rates!$A$2:$E$504, 5, FALSE), IFERROR(VLOOKUP(DATE(YEAR('Calculation sheet'!$B35), MONTH('Calculation sheet'!$B35)-3, 1), Rates!$A$2:$E$504, 5, FALSE),
  "")))),
IF(Input!$B$10=Input!$I$5,
  IFERROR(VLOOKUP(DATE(YEAR('Calculation sheet'!$B35), MONTH('Calculation sheet'!$B35), 1), Rates!$A$2:$F$504, 6, FALSE),
  IFERROR(VLOOKUP(DATE(YEAR('Calculation sheet'!$B35), MONTH('Calculation sheet'!$B35)-1, 1), Rates!$A$2:$F$504, 6, FALSE),
  IFERROR(VLOOKUP(DATE(YEAR('Calculation sheet'!$B35), MONTH('Calculation sheet'!$B35)-2, 1), Rates!$A$2:$F$504, 6, FALSE), IFERROR(VLOOKUP(DATE(YEAR('Calculation sheet'!$B35), MONTH('Calculation sheet'!$B35)-3, 1), Rates!$A$2:$F$504, 6, FALSE),
  "")))),
IF(Input!$B$10=Input!$I$6,
  IFERROR(VLOOKUP(DATE(YEAR('Calculation sheet'!$B35), MONTH('Calculation sheet'!$B35), 1), Rates!$A$2:$G$504, 7, FALSE),
  IFERROR(VLOOKUP(DATE(YEAR('Calculation sheet'!$B35), MONTH('Calculation sheet'!$B35)-1, 1), Rates!$A$2:$G$504, 7, FALSE),
  IFERROR(VLOOKUP(DATE(YEAR('Calculation sheet'!$B35), MONTH('Calculation sheet'!$B35)-2, 1), Rates!$A$2:$G$504, 7, FALSE), IFERROR(VLOOKUP(DATE(YEAR('Calculation sheet'!$B35), MONTH('Calculation sheet'!$B35)-3, 1), Rates!$A$2:$G$504, 7, FALSE),
  "")))),
"")))))</f>
        <v/>
      </c>
      <c r="I35" s="107" t="str">
        <f>IF(AND('Calculation sheet'!$C35&lt;&gt;0,'Calculation sheet'!$H35=0%),H34,'Calculation sheet'!$H35)</f>
        <v/>
      </c>
      <c r="J35" s="108" t="str">
        <f t="shared" si="1"/>
        <v/>
      </c>
      <c r="K35" s="109" t="str">
        <f>IFERROR($A$4*'Calculation sheet'!$C35*'Calculation sheet'!$J35/N35,"")</f>
        <v/>
      </c>
      <c r="L35" s="110" t="str">
        <f>IFERROR('Calculation sheet'!$K35-'Calculation sheet'!$G35,"")</f>
        <v/>
      </c>
      <c r="M35" t="str">
        <f t="shared" si="2"/>
        <v/>
      </c>
      <c r="N35" s="133" t="str">
        <f t="shared" si="3"/>
        <v/>
      </c>
      <c r="O35" s="54"/>
      <c r="P35" s="54"/>
    </row>
    <row r="36" spans="1:16" x14ac:dyDescent="0.25">
      <c r="A36" s="101">
        <v>30</v>
      </c>
      <c r="B36" s="111" t="str">
        <f>IFERROR(IF(DATE(YEAR(B35),MONTH(B35),1)&gt;=DATE(YEAR(Input!$E$4),MONTH(Input!$E$4),1),"",DATE(YEAR(B35),MONTH(B35)+1,1)),"")</f>
        <v/>
      </c>
      <c r="C36" s="112" t="str">
        <f>IFERROR(IF(DATE(YEAR('Calculation sheet'!$B36),MONTH('Calculation sheet'!$B36),1)=DATE(YEAR(Input!$E$4),MONTH(Input!$E$4),1),Input!$H$4,IF('Calculation sheet'!$B36&lt;&gt;"",DAY(EOMONTH('Calculation sheet'!$B36,0)),"")),"")</f>
        <v/>
      </c>
      <c r="D36" s="105" t="str">
        <f>IFERROR(
  IF($C$4&lt;365,
    IFERROR(
      VLOOKUP(DATE(YEAR('Calculation sheet'!$B36), MONTH('Calculation sheet'!$B36), 1), Rates!$A$2:$B$504, 2, FALSE),
      IFERROR(
        VLOOKUP(DATE(YEAR('Calculation sheet'!$B36), MONTH('Calculation sheet'!$B36)-1, 1), Rates!$A$2:$B$504, 2, FALSE),
        IFERROR(
          VLOOKUP(DATE(YEAR('Calculation sheet'!$B36), MONTH('Calculation sheet'!$B36)-2, 1), Rates!$A$2:$B$504, 2, FALSE),
          VLOOKUP(DATE(YEAR('Calculation sheet'!$B36), MONTH('Calculation sheet'!$B36)-3, 1), Rates!$A$2:$B$504, 2, FALSE)
        )
      )
    ),
  IF($C$4&lt;730,
    IFERROR(
      VLOOKUP(DATE(YEAR('Calculation sheet'!$B36), MONTH('Calculation sheet'!$B36), 1), Rates!$A$2:$C$504, 3, FALSE),
      IFERROR(
        VLOOKUP(DATE(YEAR('Calculation sheet'!$B36), MONTH('Calculation sheet'!$B36)-1, 1), Rates!$A$2:$C$504, 3, FALSE),
        IFERROR(
          VLOOKUP(DATE(YEAR('Calculation sheet'!$B36), MONTH('Calculation sheet'!$B36)-2, 1), Rates!$A$2:$C$504, 3, FALSE),
          VLOOKUP(DATE(YEAR('Calculation sheet'!$B36), MONTH('Calculation sheet'!$B36)-3, 1), Rates!$A$2:$C$504, 3, FALSE)
        )
      )
    ),
  IF($C$4&lt;1095,
    IFERROR(
      VLOOKUP(DATE(YEAR('Calculation sheet'!$B36), MONTH('Calculation sheet'!$B36), 1), Rates!$A$2:$D$504, 4, FALSE),
      IFERROR(
        VLOOKUP(DATE(YEAR('Calculation sheet'!$B36), MONTH('Calculation sheet'!$B36)-1, 1), Rates!$A$2:$D$504, 4, FALSE),
        IFERROR(
          VLOOKUP(DATE(YEAR('Calculation sheet'!$B36), MONTH('Calculation sheet'!$B36)-2, 1), Rates!$A$2:$D$504, 4, FALSE),
          VLOOKUP(DATE(YEAR('Calculation sheet'!$B36), MONTH('Calculation sheet'!$B36)-3, 1), Rates!$A$2:$D$504, 4, FALSE)
        )
      )
    ),
  IF($C$4&lt;1460,
    IFERROR(
      VLOOKUP(DATE(YEAR('Calculation sheet'!$B36), MONTH('Calculation sheet'!$B36), 1), Rates!$A$2:$E$504, 5, FALSE),
      IFERROR(
        VLOOKUP(DATE(YEAR('Calculation sheet'!$B36), MONTH('Calculation sheet'!$B36)-1, 1), Rates!$A$2:$E$504, 5, FALSE),
        IFERROR(
          VLOOKUP(DATE(YEAR('Calculation sheet'!$B36), MONTH('Calculation sheet'!$B36)-2, 1), Rates!$A$2:$E$504, 5, FALSE),
          VLOOKUP(DATE(YEAR('Calculation sheet'!$B36), MONTH('Calculation sheet'!$B36)-3, 1), Rates!$A$2:$E$504, 5, FALSE)
        )
      )
    ),
  IF($C$4&lt;1825,
    IFERROR(
      VLOOKUP(DATE(YEAR('Calculation sheet'!$B36), MONTH('Calculation sheet'!$B36), 1), Rates!$A$2:$F$504, 6, FALSE),
      IFERROR(
        VLOOKUP(DATE(YEAR('Calculation sheet'!$B36), MONTH('Calculation sheet'!$B36)-1, 1), Rates!$A$2:$F$504, 6, FALSE),
        IFERROR(
          VLOOKUP(DATE(YEAR('Calculation sheet'!$B36), MONTH('Calculation sheet'!$B36)-2, 1), Rates!$A$2:$F$504, 6, FALSE),
          VLOOKUP(DATE(YEAR('Calculation sheet'!$B36), MONTH('Calculation sheet'!$B36)-3, 1), Rates!$A$2:$F$504, 6, FALSE)
        )
      )
    ),
    IFERROR(
      VLOOKUP(DATE(YEAR('Calculation sheet'!$B36), MONTH('Calculation sheet'!$B36), 1), Rates!$A$2:$G$504, 7, FALSE),
      IFERROR(
        VLOOKUP(DATE(YEAR('Calculation sheet'!$B36), MONTH('Calculation sheet'!$B36)-1, 1), Rates!$A$2:$G$504, 7, FALSE),
        IFERROR(
          VLOOKUP(DATE(YEAR('Calculation sheet'!$B36), MONTH('Calculation sheet'!$B36)-2, 1), Rates!$A$2:$G$504, 7, FALSE),
          VLOOKUP(DATE(YEAR('Calculation sheet'!$B36), MONTH('Calculation sheet'!$B36)-3, 1), Rates!$A$2:$G$504, 7, FALSE)
        )
      )
    )
  ))))),
  ""
)</f>
        <v/>
      </c>
      <c r="E36" s="113" t="str">
        <f>IF(AND('Calculation sheet'!$C36&lt;&gt;0,'Calculation sheet'!$D36=0%),D35,'Calculation sheet'!$D36)</f>
        <v/>
      </c>
      <c r="F36" s="105" t="str">
        <f t="shared" si="0"/>
        <v/>
      </c>
      <c r="G36" s="106" t="str">
        <f>IFERROR(IF('Calculation sheet'!$F36&lt;&gt;"",$A$4*'Calculation sheet'!$C36*'Calculation sheet'!$F36/N36,""),"")</f>
        <v/>
      </c>
      <c r="H36" s="105" t="str">
        <f>IF(Input!$B$10=Input!$I$2,
  IFERROR(VLOOKUP(DATE(YEAR('Calculation sheet'!$B36), MONTH('Calculation sheet'!$B36), 1), Rates!$A$2:$C$504, 3, FALSE),
  IFERROR(VLOOKUP(DATE(YEAR('Calculation sheet'!$B36), MONTH('Calculation sheet'!$B36)-1, 1), Rates!$A$2:$C$504, 3, FALSE),
  IFERROR(VLOOKUP(DATE(YEAR('Calculation sheet'!$B36), MONTH('Calculation sheet'!$B36)-2, 1), Rates!$A$2:$C$504, 3, FALSE), IFERROR(VLOOKUP(DATE(YEAR('Calculation sheet'!$B36), MONTH('Calculation sheet'!$B36)-3, 1), Rates!$A$2:$C$504, 3, FALSE),
  "")))),
IF(Input!$B$10=Input!$I$3,
  IFERROR(VLOOKUP(DATE(YEAR('Calculation sheet'!$B36), MONTH('Calculation sheet'!$B36), 1), Rates!$A$2:$D$504, 4, FALSE),
  IFERROR(VLOOKUP(DATE(YEAR('Calculation sheet'!$B36), MONTH('Calculation sheet'!$B36)-1, 1), Rates!$A$2:$D$504, 4, FALSE),
  IFERROR(VLOOKUP(DATE(YEAR('Calculation sheet'!$B36), MONTH('Calculation sheet'!$B36)-2, 1), Rates!$A$2:$D$504, 4, FALSE), IFERROR(VLOOKUP(DATE(YEAR('Calculation sheet'!$B36), MONTH('Calculation sheet'!$B36)-3, 1), Rates!$A$2:$D$504, 4, FALSE),
  "")))),
IF(Input!$B$10=Input!$I$4,
  IFERROR(VLOOKUP(DATE(YEAR('Calculation sheet'!$B36), MONTH('Calculation sheet'!$B36), 1), Rates!$A$2:$E$504, 5, FALSE),
  IFERROR(VLOOKUP(DATE(YEAR('Calculation sheet'!$B36), MONTH('Calculation sheet'!$B36)-1, 1), Rates!$A$2:$E$504, 5, FALSE),
  IFERROR(VLOOKUP(DATE(YEAR('Calculation sheet'!$B36), MONTH('Calculation sheet'!$B36)-2, 1), Rates!$A$2:$E$504, 5, FALSE), IFERROR(VLOOKUP(DATE(YEAR('Calculation sheet'!$B36), MONTH('Calculation sheet'!$B36)-3, 1), Rates!$A$2:$E$504, 5, FALSE),
  "")))),
IF(Input!$B$10=Input!$I$5,
  IFERROR(VLOOKUP(DATE(YEAR('Calculation sheet'!$B36), MONTH('Calculation sheet'!$B36), 1), Rates!$A$2:$F$504, 6, FALSE),
  IFERROR(VLOOKUP(DATE(YEAR('Calculation sheet'!$B36), MONTH('Calculation sheet'!$B36)-1, 1), Rates!$A$2:$F$504, 6, FALSE),
  IFERROR(VLOOKUP(DATE(YEAR('Calculation sheet'!$B36), MONTH('Calculation sheet'!$B36)-2, 1), Rates!$A$2:$F$504, 6, FALSE), IFERROR(VLOOKUP(DATE(YEAR('Calculation sheet'!$B36), MONTH('Calculation sheet'!$B36)-3, 1), Rates!$A$2:$F$504, 6, FALSE),
  "")))),
IF(Input!$B$10=Input!$I$6,
  IFERROR(VLOOKUP(DATE(YEAR('Calculation sheet'!$B36), MONTH('Calculation sheet'!$B36), 1), Rates!$A$2:$G$504, 7, FALSE),
  IFERROR(VLOOKUP(DATE(YEAR('Calculation sheet'!$B36), MONTH('Calculation sheet'!$B36)-1, 1), Rates!$A$2:$G$504, 7, FALSE),
  IFERROR(VLOOKUP(DATE(YEAR('Calculation sheet'!$B36), MONTH('Calculation sheet'!$B36)-2, 1), Rates!$A$2:$G$504, 7, FALSE), IFERROR(VLOOKUP(DATE(YEAR('Calculation sheet'!$B36), MONTH('Calculation sheet'!$B36)-3, 1), Rates!$A$2:$G$504, 7, FALSE),
  "")))),
"")))))</f>
        <v/>
      </c>
      <c r="I36" s="114" t="str">
        <f>IF(AND('Calculation sheet'!$C36&lt;&gt;0,'Calculation sheet'!$H36=0%),H35,'Calculation sheet'!$H36)</f>
        <v/>
      </c>
      <c r="J36" s="108" t="str">
        <f t="shared" si="1"/>
        <v/>
      </c>
      <c r="K36" s="109" t="str">
        <f>IFERROR($A$4*'Calculation sheet'!$C36*'Calculation sheet'!$J36/N36,"")</f>
        <v/>
      </c>
      <c r="L36" s="115" t="str">
        <f>IFERROR('Calculation sheet'!$K36-'Calculation sheet'!$G36,"")</f>
        <v/>
      </c>
      <c r="M36" t="str">
        <f t="shared" si="2"/>
        <v/>
      </c>
      <c r="N36" s="133" t="str">
        <f t="shared" si="3"/>
        <v/>
      </c>
      <c r="O36" s="54"/>
      <c r="P36" s="54"/>
    </row>
    <row r="37" spans="1:16" x14ac:dyDescent="0.25">
      <c r="A37" s="100">
        <v>31</v>
      </c>
      <c r="B37" s="103" t="str">
        <f>IFERROR(IF(DATE(YEAR(B36),MONTH(B36),1)&gt;=DATE(YEAR(Input!$E$4),MONTH(Input!$E$4),1),"",DATE(YEAR(B36),MONTH(B36)+1,1)),"")</f>
        <v/>
      </c>
      <c r="C37" s="104" t="str">
        <f>IFERROR(IF(DATE(YEAR('Calculation sheet'!$B37),MONTH('Calculation sheet'!$B37),1)=DATE(YEAR(Input!$E$4),MONTH(Input!$E$4),1),Input!$H$4,IF('Calculation sheet'!$B37&lt;&gt;"",DAY(EOMONTH('Calculation sheet'!$B37,0)),"")),"")</f>
        <v/>
      </c>
      <c r="D37" s="105" t="str">
        <f>IFERROR(
  IF($C$4&lt;365,
    IFERROR(
      VLOOKUP(DATE(YEAR('Calculation sheet'!$B37), MONTH('Calculation sheet'!$B37), 1), Rates!$A$2:$B$504, 2, FALSE),
      IFERROR(
        VLOOKUP(DATE(YEAR('Calculation sheet'!$B37), MONTH('Calculation sheet'!$B37)-1, 1), Rates!$A$2:$B$504, 2, FALSE),
        IFERROR(
          VLOOKUP(DATE(YEAR('Calculation sheet'!$B37), MONTH('Calculation sheet'!$B37)-2, 1), Rates!$A$2:$B$504, 2, FALSE),
          VLOOKUP(DATE(YEAR('Calculation sheet'!$B37), MONTH('Calculation sheet'!$B37)-3, 1), Rates!$A$2:$B$504, 2, FALSE)
        )
      )
    ),
  IF($C$4&lt;730,
    IFERROR(
      VLOOKUP(DATE(YEAR('Calculation sheet'!$B37), MONTH('Calculation sheet'!$B37), 1), Rates!$A$2:$C$504, 3, FALSE),
      IFERROR(
        VLOOKUP(DATE(YEAR('Calculation sheet'!$B37), MONTH('Calculation sheet'!$B37)-1, 1), Rates!$A$2:$C$504, 3, FALSE),
        IFERROR(
          VLOOKUP(DATE(YEAR('Calculation sheet'!$B37), MONTH('Calculation sheet'!$B37)-2, 1), Rates!$A$2:$C$504, 3, FALSE),
          VLOOKUP(DATE(YEAR('Calculation sheet'!$B37), MONTH('Calculation sheet'!$B37)-3, 1), Rates!$A$2:$C$504, 3, FALSE)
        )
      )
    ),
  IF($C$4&lt;1095,
    IFERROR(
      VLOOKUP(DATE(YEAR('Calculation sheet'!$B37), MONTH('Calculation sheet'!$B37), 1), Rates!$A$2:$D$504, 4, FALSE),
      IFERROR(
        VLOOKUP(DATE(YEAR('Calculation sheet'!$B37), MONTH('Calculation sheet'!$B37)-1, 1), Rates!$A$2:$D$504, 4, FALSE),
        IFERROR(
          VLOOKUP(DATE(YEAR('Calculation sheet'!$B37), MONTH('Calculation sheet'!$B37)-2, 1), Rates!$A$2:$D$504, 4, FALSE),
          VLOOKUP(DATE(YEAR('Calculation sheet'!$B37), MONTH('Calculation sheet'!$B37)-3, 1), Rates!$A$2:$D$504, 4, FALSE)
        )
      )
    ),
  IF($C$4&lt;1460,
    IFERROR(
      VLOOKUP(DATE(YEAR('Calculation sheet'!$B37), MONTH('Calculation sheet'!$B37), 1), Rates!$A$2:$E$504, 5, FALSE),
      IFERROR(
        VLOOKUP(DATE(YEAR('Calculation sheet'!$B37), MONTH('Calculation sheet'!$B37)-1, 1), Rates!$A$2:$E$504, 5, FALSE),
        IFERROR(
          VLOOKUP(DATE(YEAR('Calculation sheet'!$B37), MONTH('Calculation sheet'!$B37)-2, 1), Rates!$A$2:$E$504, 5, FALSE),
          VLOOKUP(DATE(YEAR('Calculation sheet'!$B37), MONTH('Calculation sheet'!$B37)-3, 1), Rates!$A$2:$E$504, 5, FALSE)
        )
      )
    ),
  IF($C$4&lt;1825,
    IFERROR(
      VLOOKUP(DATE(YEAR('Calculation sheet'!$B37), MONTH('Calculation sheet'!$B37), 1), Rates!$A$2:$F$504, 6, FALSE),
      IFERROR(
        VLOOKUP(DATE(YEAR('Calculation sheet'!$B37), MONTH('Calculation sheet'!$B37)-1, 1), Rates!$A$2:$F$504, 6, FALSE),
        IFERROR(
          VLOOKUP(DATE(YEAR('Calculation sheet'!$B37), MONTH('Calculation sheet'!$B37)-2, 1), Rates!$A$2:$F$504, 6, FALSE),
          VLOOKUP(DATE(YEAR('Calculation sheet'!$B37), MONTH('Calculation sheet'!$B37)-3, 1), Rates!$A$2:$F$504, 6, FALSE)
        )
      )
    ),
    IFERROR(
      VLOOKUP(DATE(YEAR('Calculation sheet'!$B37), MONTH('Calculation sheet'!$B37), 1), Rates!$A$2:$G$504, 7, FALSE),
      IFERROR(
        VLOOKUP(DATE(YEAR('Calculation sheet'!$B37), MONTH('Calculation sheet'!$B37)-1, 1), Rates!$A$2:$G$504, 7, FALSE),
        IFERROR(
          VLOOKUP(DATE(YEAR('Calculation sheet'!$B37), MONTH('Calculation sheet'!$B37)-2, 1), Rates!$A$2:$G$504, 7, FALSE),
          VLOOKUP(DATE(YEAR('Calculation sheet'!$B37), MONTH('Calculation sheet'!$B37)-3, 1), Rates!$A$2:$G$504, 7, FALSE)
        )
      )
    )
  ))))),
  ""
)</f>
        <v/>
      </c>
      <c r="E37" s="105" t="str">
        <f>IF(AND('Calculation sheet'!$C37&lt;&gt;0,'Calculation sheet'!$D37=0%),D36,'Calculation sheet'!$D37)</f>
        <v/>
      </c>
      <c r="F37" s="105" t="str">
        <f t="shared" si="0"/>
        <v/>
      </c>
      <c r="G37" s="106" t="str">
        <f>IFERROR(IF('Calculation sheet'!$F37&lt;&gt;"",$A$4*'Calculation sheet'!$C37*'Calculation sheet'!$F37/N37,""),"")</f>
        <v/>
      </c>
      <c r="H37" s="105" t="str">
        <f>IF(Input!$B$10=Input!$I$2,
  IFERROR(VLOOKUP(DATE(YEAR('Calculation sheet'!$B37), MONTH('Calculation sheet'!$B37), 1), Rates!$A$2:$C$504, 3, FALSE),
  IFERROR(VLOOKUP(DATE(YEAR('Calculation sheet'!$B37), MONTH('Calculation sheet'!$B37)-1, 1), Rates!$A$2:$C$504, 3, FALSE),
  IFERROR(VLOOKUP(DATE(YEAR('Calculation sheet'!$B37), MONTH('Calculation sheet'!$B37)-2, 1), Rates!$A$2:$C$504, 3, FALSE), IFERROR(VLOOKUP(DATE(YEAR('Calculation sheet'!$B37), MONTH('Calculation sheet'!$B37)-3, 1), Rates!$A$2:$C$504, 3, FALSE),
  "")))),
IF(Input!$B$10=Input!$I$3,
  IFERROR(VLOOKUP(DATE(YEAR('Calculation sheet'!$B37), MONTH('Calculation sheet'!$B37), 1), Rates!$A$2:$D$504, 4, FALSE),
  IFERROR(VLOOKUP(DATE(YEAR('Calculation sheet'!$B37), MONTH('Calculation sheet'!$B37)-1, 1), Rates!$A$2:$D$504, 4, FALSE),
  IFERROR(VLOOKUP(DATE(YEAR('Calculation sheet'!$B37), MONTH('Calculation sheet'!$B37)-2, 1), Rates!$A$2:$D$504, 4, FALSE), IFERROR(VLOOKUP(DATE(YEAR('Calculation sheet'!$B37), MONTH('Calculation sheet'!$B37)-3, 1), Rates!$A$2:$D$504, 4, FALSE),
  "")))),
IF(Input!$B$10=Input!$I$4,
  IFERROR(VLOOKUP(DATE(YEAR('Calculation sheet'!$B37), MONTH('Calculation sheet'!$B37), 1), Rates!$A$2:$E$504, 5, FALSE),
  IFERROR(VLOOKUP(DATE(YEAR('Calculation sheet'!$B37), MONTH('Calculation sheet'!$B37)-1, 1), Rates!$A$2:$E$504, 5, FALSE),
  IFERROR(VLOOKUP(DATE(YEAR('Calculation sheet'!$B37), MONTH('Calculation sheet'!$B37)-2, 1), Rates!$A$2:$E$504, 5, FALSE), IFERROR(VLOOKUP(DATE(YEAR('Calculation sheet'!$B37), MONTH('Calculation sheet'!$B37)-3, 1), Rates!$A$2:$E$504, 5, FALSE),
  "")))),
IF(Input!$B$10=Input!$I$5,
  IFERROR(VLOOKUP(DATE(YEAR('Calculation sheet'!$B37), MONTH('Calculation sheet'!$B37), 1), Rates!$A$2:$F$504, 6, FALSE),
  IFERROR(VLOOKUP(DATE(YEAR('Calculation sheet'!$B37), MONTH('Calculation sheet'!$B37)-1, 1), Rates!$A$2:$F$504, 6, FALSE),
  IFERROR(VLOOKUP(DATE(YEAR('Calculation sheet'!$B37), MONTH('Calculation sheet'!$B37)-2, 1), Rates!$A$2:$F$504, 6, FALSE), IFERROR(VLOOKUP(DATE(YEAR('Calculation sheet'!$B37), MONTH('Calculation sheet'!$B37)-3, 1), Rates!$A$2:$F$504, 6, FALSE),
  "")))),
IF(Input!$B$10=Input!$I$6,
  IFERROR(VLOOKUP(DATE(YEAR('Calculation sheet'!$B37), MONTH('Calculation sheet'!$B37), 1), Rates!$A$2:$G$504, 7, FALSE),
  IFERROR(VLOOKUP(DATE(YEAR('Calculation sheet'!$B37), MONTH('Calculation sheet'!$B37)-1, 1), Rates!$A$2:$G$504, 7, FALSE),
  IFERROR(VLOOKUP(DATE(YEAR('Calculation sheet'!$B37), MONTH('Calculation sheet'!$B37)-2, 1), Rates!$A$2:$G$504, 7, FALSE), IFERROR(VLOOKUP(DATE(YEAR('Calculation sheet'!$B37), MONTH('Calculation sheet'!$B37)-3, 1), Rates!$A$2:$G$504, 7, FALSE),
  "")))),
"")))))</f>
        <v/>
      </c>
      <c r="I37" s="107" t="str">
        <f>IF(AND('Calculation sheet'!$C37&lt;&gt;0,'Calculation sheet'!$H37=0%),H36,'Calculation sheet'!$H37)</f>
        <v/>
      </c>
      <c r="J37" s="108" t="str">
        <f t="shared" si="1"/>
        <v/>
      </c>
      <c r="K37" s="109" t="str">
        <f>IFERROR($A$4*'Calculation sheet'!$C37*'Calculation sheet'!$J37/N37,"")</f>
        <v/>
      </c>
      <c r="L37" s="110" t="str">
        <f>IFERROR('Calculation sheet'!$K37-'Calculation sheet'!$G37,"")</f>
        <v/>
      </c>
      <c r="M37" t="str">
        <f t="shared" si="2"/>
        <v/>
      </c>
      <c r="N37" s="133" t="str">
        <f t="shared" si="3"/>
        <v/>
      </c>
      <c r="O37" s="54"/>
      <c r="P37" s="54"/>
    </row>
    <row r="38" spans="1:16" x14ac:dyDescent="0.25">
      <c r="A38" s="101">
        <v>32</v>
      </c>
      <c r="B38" s="111" t="str">
        <f>IFERROR(IF(DATE(YEAR(B37),MONTH(B37),1)&gt;=DATE(YEAR(Input!$E$4),MONTH(Input!$E$4),1),"",DATE(YEAR(B37),MONTH(B37)+1,1)),"")</f>
        <v/>
      </c>
      <c r="C38" s="112" t="str">
        <f>IFERROR(IF(DATE(YEAR('Calculation sheet'!$B38),MONTH('Calculation sheet'!$B38),1)=DATE(YEAR(Input!$E$4),MONTH(Input!$E$4),1),Input!$H$4,IF('Calculation sheet'!$B38&lt;&gt;"",DAY(EOMONTH('Calculation sheet'!$B38,0)),"")),"")</f>
        <v/>
      </c>
      <c r="D38" s="105" t="str">
        <f>IFERROR(
  IF($C$4&lt;365,
    IFERROR(
      VLOOKUP(DATE(YEAR('Calculation sheet'!$B38), MONTH('Calculation sheet'!$B38), 1), Rates!$A$2:$B$504, 2, FALSE),
      IFERROR(
        VLOOKUP(DATE(YEAR('Calculation sheet'!$B38), MONTH('Calculation sheet'!$B38)-1, 1), Rates!$A$2:$B$504, 2, FALSE),
        IFERROR(
          VLOOKUP(DATE(YEAR('Calculation sheet'!$B38), MONTH('Calculation sheet'!$B38)-2, 1), Rates!$A$2:$B$504, 2, FALSE),
          VLOOKUP(DATE(YEAR('Calculation sheet'!$B38), MONTH('Calculation sheet'!$B38)-3, 1), Rates!$A$2:$B$504, 2, FALSE)
        )
      )
    ),
  IF($C$4&lt;730,
    IFERROR(
      VLOOKUP(DATE(YEAR('Calculation sheet'!$B38), MONTH('Calculation sheet'!$B38), 1), Rates!$A$2:$C$504, 3, FALSE),
      IFERROR(
        VLOOKUP(DATE(YEAR('Calculation sheet'!$B38), MONTH('Calculation sheet'!$B38)-1, 1), Rates!$A$2:$C$504, 3, FALSE),
        IFERROR(
          VLOOKUP(DATE(YEAR('Calculation sheet'!$B38), MONTH('Calculation sheet'!$B38)-2, 1), Rates!$A$2:$C$504, 3, FALSE),
          VLOOKUP(DATE(YEAR('Calculation sheet'!$B38), MONTH('Calculation sheet'!$B38)-3, 1), Rates!$A$2:$C$504, 3, FALSE)
        )
      )
    ),
  IF($C$4&lt;1095,
    IFERROR(
      VLOOKUP(DATE(YEAR('Calculation sheet'!$B38), MONTH('Calculation sheet'!$B38), 1), Rates!$A$2:$D$504, 4, FALSE),
      IFERROR(
        VLOOKUP(DATE(YEAR('Calculation sheet'!$B38), MONTH('Calculation sheet'!$B38)-1, 1), Rates!$A$2:$D$504, 4, FALSE),
        IFERROR(
          VLOOKUP(DATE(YEAR('Calculation sheet'!$B38), MONTH('Calculation sheet'!$B38)-2, 1), Rates!$A$2:$D$504, 4, FALSE),
          VLOOKUP(DATE(YEAR('Calculation sheet'!$B38), MONTH('Calculation sheet'!$B38)-3, 1), Rates!$A$2:$D$504, 4, FALSE)
        )
      )
    ),
  IF($C$4&lt;1460,
    IFERROR(
      VLOOKUP(DATE(YEAR('Calculation sheet'!$B38), MONTH('Calculation sheet'!$B38), 1), Rates!$A$2:$E$504, 5, FALSE),
      IFERROR(
        VLOOKUP(DATE(YEAR('Calculation sheet'!$B38), MONTH('Calculation sheet'!$B38)-1, 1), Rates!$A$2:$E$504, 5, FALSE),
        IFERROR(
          VLOOKUP(DATE(YEAR('Calculation sheet'!$B38), MONTH('Calculation sheet'!$B38)-2, 1), Rates!$A$2:$E$504, 5, FALSE),
          VLOOKUP(DATE(YEAR('Calculation sheet'!$B38), MONTH('Calculation sheet'!$B38)-3, 1), Rates!$A$2:$E$504, 5, FALSE)
        )
      )
    ),
  IF($C$4&lt;1825,
    IFERROR(
      VLOOKUP(DATE(YEAR('Calculation sheet'!$B38), MONTH('Calculation sheet'!$B38), 1), Rates!$A$2:$F$504, 6, FALSE),
      IFERROR(
        VLOOKUP(DATE(YEAR('Calculation sheet'!$B38), MONTH('Calculation sheet'!$B38)-1, 1), Rates!$A$2:$F$504, 6, FALSE),
        IFERROR(
          VLOOKUP(DATE(YEAR('Calculation sheet'!$B38), MONTH('Calculation sheet'!$B38)-2, 1), Rates!$A$2:$F$504, 6, FALSE),
          VLOOKUP(DATE(YEAR('Calculation sheet'!$B38), MONTH('Calculation sheet'!$B38)-3, 1), Rates!$A$2:$F$504, 6, FALSE)
        )
      )
    ),
    IFERROR(
      VLOOKUP(DATE(YEAR('Calculation sheet'!$B38), MONTH('Calculation sheet'!$B38), 1), Rates!$A$2:$G$504, 7, FALSE),
      IFERROR(
        VLOOKUP(DATE(YEAR('Calculation sheet'!$B38), MONTH('Calculation sheet'!$B38)-1, 1), Rates!$A$2:$G$504, 7, FALSE),
        IFERROR(
          VLOOKUP(DATE(YEAR('Calculation sheet'!$B38), MONTH('Calculation sheet'!$B38)-2, 1), Rates!$A$2:$G$504, 7, FALSE),
          VLOOKUP(DATE(YEAR('Calculation sheet'!$B38), MONTH('Calculation sheet'!$B38)-3, 1), Rates!$A$2:$G$504, 7, FALSE)
        )
      )
    )
  ))))),
  ""
)</f>
        <v/>
      </c>
      <c r="E38" s="113" t="str">
        <f>IF(AND('Calculation sheet'!$C38&lt;&gt;0,'Calculation sheet'!$D38=0%),D37,'Calculation sheet'!$D38)</f>
        <v/>
      </c>
      <c r="F38" s="105" t="str">
        <f t="shared" si="0"/>
        <v/>
      </c>
      <c r="G38" s="106" t="str">
        <f>IFERROR(IF('Calculation sheet'!$F38&lt;&gt;"",$A$4*'Calculation sheet'!$C38*'Calculation sheet'!$F38/N38,""),"")</f>
        <v/>
      </c>
      <c r="H38" s="105" t="str">
        <f>IF(Input!$B$10=Input!$I$2,
  IFERROR(VLOOKUP(DATE(YEAR('Calculation sheet'!$B38), MONTH('Calculation sheet'!$B38), 1), Rates!$A$2:$C$504, 3, FALSE),
  IFERROR(VLOOKUP(DATE(YEAR('Calculation sheet'!$B38), MONTH('Calculation sheet'!$B38)-1, 1), Rates!$A$2:$C$504, 3, FALSE),
  IFERROR(VLOOKUP(DATE(YEAR('Calculation sheet'!$B38), MONTH('Calculation sheet'!$B38)-2, 1), Rates!$A$2:$C$504, 3, FALSE), IFERROR(VLOOKUP(DATE(YEAR('Calculation sheet'!$B38), MONTH('Calculation sheet'!$B38)-3, 1), Rates!$A$2:$C$504, 3, FALSE),
  "")))),
IF(Input!$B$10=Input!$I$3,
  IFERROR(VLOOKUP(DATE(YEAR('Calculation sheet'!$B38), MONTH('Calculation sheet'!$B38), 1), Rates!$A$2:$D$504, 4, FALSE),
  IFERROR(VLOOKUP(DATE(YEAR('Calculation sheet'!$B38), MONTH('Calculation sheet'!$B38)-1, 1), Rates!$A$2:$D$504, 4, FALSE),
  IFERROR(VLOOKUP(DATE(YEAR('Calculation sheet'!$B38), MONTH('Calculation sheet'!$B38)-2, 1), Rates!$A$2:$D$504, 4, FALSE), IFERROR(VLOOKUP(DATE(YEAR('Calculation sheet'!$B38), MONTH('Calculation sheet'!$B38)-3, 1), Rates!$A$2:$D$504, 4, FALSE),
  "")))),
IF(Input!$B$10=Input!$I$4,
  IFERROR(VLOOKUP(DATE(YEAR('Calculation sheet'!$B38), MONTH('Calculation sheet'!$B38), 1), Rates!$A$2:$E$504, 5, FALSE),
  IFERROR(VLOOKUP(DATE(YEAR('Calculation sheet'!$B38), MONTH('Calculation sheet'!$B38)-1, 1), Rates!$A$2:$E$504, 5, FALSE),
  IFERROR(VLOOKUP(DATE(YEAR('Calculation sheet'!$B38), MONTH('Calculation sheet'!$B38)-2, 1), Rates!$A$2:$E$504, 5, FALSE), IFERROR(VLOOKUP(DATE(YEAR('Calculation sheet'!$B38), MONTH('Calculation sheet'!$B38)-3, 1), Rates!$A$2:$E$504, 5, FALSE),
  "")))),
IF(Input!$B$10=Input!$I$5,
  IFERROR(VLOOKUP(DATE(YEAR('Calculation sheet'!$B38), MONTH('Calculation sheet'!$B38), 1), Rates!$A$2:$F$504, 6, FALSE),
  IFERROR(VLOOKUP(DATE(YEAR('Calculation sheet'!$B38), MONTH('Calculation sheet'!$B38)-1, 1), Rates!$A$2:$F$504, 6, FALSE),
  IFERROR(VLOOKUP(DATE(YEAR('Calculation sheet'!$B38), MONTH('Calculation sheet'!$B38)-2, 1), Rates!$A$2:$F$504, 6, FALSE), IFERROR(VLOOKUP(DATE(YEAR('Calculation sheet'!$B38), MONTH('Calculation sheet'!$B38)-3, 1), Rates!$A$2:$F$504, 6, FALSE),
  "")))),
IF(Input!$B$10=Input!$I$6,
  IFERROR(VLOOKUP(DATE(YEAR('Calculation sheet'!$B38), MONTH('Calculation sheet'!$B38), 1), Rates!$A$2:$G$504, 7, FALSE),
  IFERROR(VLOOKUP(DATE(YEAR('Calculation sheet'!$B38), MONTH('Calculation sheet'!$B38)-1, 1), Rates!$A$2:$G$504, 7, FALSE),
  IFERROR(VLOOKUP(DATE(YEAR('Calculation sheet'!$B38), MONTH('Calculation sheet'!$B38)-2, 1), Rates!$A$2:$G$504, 7, FALSE), IFERROR(VLOOKUP(DATE(YEAR('Calculation sheet'!$B38), MONTH('Calculation sheet'!$B38)-3, 1), Rates!$A$2:$G$504, 7, FALSE),
  "")))),
"")))))</f>
        <v/>
      </c>
      <c r="I38" s="114" t="str">
        <f>IF(AND('Calculation sheet'!$C38&lt;&gt;0,'Calculation sheet'!$H38=0%),H37,'Calculation sheet'!$H38)</f>
        <v/>
      </c>
      <c r="J38" s="108" t="str">
        <f t="shared" si="1"/>
        <v/>
      </c>
      <c r="K38" s="109" t="str">
        <f>IFERROR($A$4*'Calculation sheet'!$C38*'Calculation sheet'!$J38/N38,"")</f>
        <v/>
      </c>
      <c r="L38" s="115" t="str">
        <f>IFERROR('Calculation sheet'!$K38-'Calculation sheet'!$G38,"")</f>
        <v/>
      </c>
      <c r="M38" t="str">
        <f t="shared" si="2"/>
        <v/>
      </c>
      <c r="N38" s="133" t="str">
        <f t="shared" si="3"/>
        <v/>
      </c>
      <c r="O38" s="54"/>
      <c r="P38" s="54"/>
    </row>
    <row r="39" spans="1:16" x14ac:dyDescent="0.25">
      <c r="A39" s="100">
        <v>33</v>
      </c>
      <c r="B39" s="103" t="str">
        <f>IFERROR(IF(DATE(YEAR(B38),MONTH(B38),1)&gt;=DATE(YEAR(Input!$E$4),MONTH(Input!$E$4),1),"",DATE(YEAR(B38),MONTH(B38)+1,1)),"")</f>
        <v/>
      </c>
      <c r="C39" s="104" t="str">
        <f>IFERROR(IF(DATE(YEAR('Calculation sheet'!$B39),MONTH('Calculation sheet'!$B39),1)=DATE(YEAR(Input!$E$4),MONTH(Input!$E$4),1),Input!$H$4,IF('Calculation sheet'!$B39&lt;&gt;"",DAY(EOMONTH('Calculation sheet'!$B39,0)),"")),"")</f>
        <v/>
      </c>
      <c r="D39" s="105" t="str">
        <f>IFERROR(
  IF($C$4&lt;365,
    IFERROR(
      VLOOKUP(DATE(YEAR('Calculation sheet'!$B39), MONTH('Calculation sheet'!$B39), 1), Rates!$A$2:$B$504, 2, FALSE),
      IFERROR(
        VLOOKUP(DATE(YEAR('Calculation sheet'!$B39), MONTH('Calculation sheet'!$B39)-1, 1), Rates!$A$2:$B$504, 2, FALSE),
        IFERROR(
          VLOOKUP(DATE(YEAR('Calculation sheet'!$B39), MONTH('Calculation sheet'!$B39)-2, 1), Rates!$A$2:$B$504, 2, FALSE),
          VLOOKUP(DATE(YEAR('Calculation sheet'!$B39), MONTH('Calculation sheet'!$B39)-3, 1), Rates!$A$2:$B$504, 2, FALSE)
        )
      )
    ),
  IF($C$4&lt;730,
    IFERROR(
      VLOOKUP(DATE(YEAR('Calculation sheet'!$B39), MONTH('Calculation sheet'!$B39), 1), Rates!$A$2:$C$504, 3, FALSE),
      IFERROR(
        VLOOKUP(DATE(YEAR('Calculation sheet'!$B39), MONTH('Calculation sheet'!$B39)-1, 1), Rates!$A$2:$C$504, 3, FALSE),
        IFERROR(
          VLOOKUP(DATE(YEAR('Calculation sheet'!$B39), MONTH('Calculation sheet'!$B39)-2, 1), Rates!$A$2:$C$504, 3, FALSE),
          VLOOKUP(DATE(YEAR('Calculation sheet'!$B39), MONTH('Calculation sheet'!$B39)-3, 1), Rates!$A$2:$C$504, 3, FALSE)
        )
      )
    ),
  IF($C$4&lt;1095,
    IFERROR(
      VLOOKUP(DATE(YEAR('Calculation sheet'!$B39), MONTH('Calculation sheet'!$B39), 1), Rates!$A$2:$D$504, 4, FALSE),
      IFERROR(
        VLOOKUP(DATE(YEAR('Calculation sheet'!$B39), MONTH('Calculation sheet'!$B39)-1, 1), Rates!$A$2:$D$504, 4, FALSE),
        IFERROR(
          VLOOKUP(DATE(YEAR('Calculation sheet'!$B39), MONTH('Calculation sheet'!$B39)-2, 1), Rates!$A$2:$D$504, 4, FALSE),
          VLOOKUP(DATE(YEAR('Calculation sheet'!$B39), MONTH('Calculation sheet'!$B39)-3, 1), Rates!$A$2:$D$504, 4, FALSE)
        )
      )
    ),
  IF($C$4&lt;1460,
    IFERROR(
      VLOOKUP(DATE(YEAR('Calculation sheet'!$B39), MONTH('Calculation sheet'!$B39), 1), Rates!$A$2:$E$504, 5, FALSE),
      IFERROR(
        VLOOKUP(DATE(YEAR('Calculation sheet'!$B39), MONTH('Calculation sheet'!$B39)-1, 1), Rates!$A$2:$E$504, 5, FALSE),
        IFERROR(
          VLOOKUP(DATE(YEAR('Calculation sheet'!$B39), MONTH('Calculation sheet'!$B39)-2, 1), Rates!$A$2:$E$504, 5, FALSE),
          VLOOKUP(DATE(YEAR('Calculation sheet'!$B39), MONTH('Calculation sheet'!$B39)-3, 1), Rates!$A$2:$E$504, 5, FALSE)
        )
      )
    ),
  IF($C$4&lt;1825,
    IFERROR(
      VLOOKUP(DATE(YEAR('Calculation sheet'!$B39), MONTH('Calculation sheet'!$B39), 1), Rates!$A$2:$F$504, 6, FALSE),
      IFERROR(
        VLOOKUP(DATE(YEAR('Calculation sheet'!$B39), MONTH('Calculation sheet'!$B39)-1, 1), Rates!$A$2:$F$504, 6, FALSE),
        IFERROR(
          VLOOKUP(DATE(YEAR('Calculation sheet'!$B39), MONTH('Calculation sheet'!$B39)-2, 1), Rates!$A$2:$F$504, 6, FALSE),
          VLOOKUP(DATE(YEAR('Calculation sheet'!$B39), MONTH('Calculation sheet'!$B39)-3, 1), Rates!$A$2:$F$504, 6, FALSE)
        )
      )
    ),
    IFERROR(
      VLOOKUP(DATE(YEAR('Calculation sheet'!$B39), MONTH('Calculation sheet'!$B39), 1), Rates!$A$2:$G$504, 7, FALSE),
      IFERROR(
        VLOOKUP(DATE(YEAR('Calculation sheet'!$B39), MONTH('Calculation sheet'!$B39)-1, 1), Rates!$A$2:$G$504, 7, FALSE),
        IFERROR(
          VLOOKUP(DATE(YEAR('Calculation sheet'!$B39), MONTH('Calculation sheet'!$B39)-2, 1), Rates!$A$2:$G$504, 7, FALSE),
          VLOOKUP(DATE(YEAR('Calculation sheet'!$B39), MONTH('Calculation sheet'!$B39)-3, 1), Rates!$A$2:$G$504, 7, FALSE)
        )
      )
    )
  ))))),
  ""
)</f>
        <v/>
      </c>
      <c r="E39" s="105" t="str">
        <f>IF(AND('Calculation sheet'!$C39&lt;&gt;0,'Calculation sheet'!$D39=0%),D38,'Calculation sheet'!$D39)</f>
        <v/>
      </c>
      <c r="F39" s="105" t="str">
        <f t="shared" si="0"/>
        <v/>
      </c>
      <c r="G39" s="106" t="str">
        <f>IFERROR(IF('Calculation sheet'!$F39&lt;&gt;"",$A$4*'Calculation sheet'!$C39*'Calculation sheet'!$F39/N39,""),"")</f>
        <v/>
      </c>
      <c r="H39" s="105" t="str">
        <f>IF(Input!$B$10=Input!$I$2,
  IFERROR(VLOOKUP(DATE(YEAR('Calculation sheet'!$B39), MONTH('Calculation sheet'!$B39), 1), Rates!$A$2:$C$504, 3, FALSE),
  IFERROR(VLOOKUP(DATE(YEAR('Calculation sheet'!$B39), MONTH('Calculation sheet'!$B39)-1, 1), Rates!$A$2:$C$504, 3, FALSE),
  IFERROR(VLOOKUP(DATE(YEAR('Calculation sheet'!$B39), MONTH('Calculation sheet'!$B39)-2, 1), Rates!$A$2:$C$504, 3, FALSE), IFERROR(VLOOKUP(DATE(YEAR('Calculation sheet'!$B39), MONTH('Calculation sheet'!$B39)-3, 1), Rates!$A$2:$C$504, 3, FALSE),
  "")))),
IF(Input!$B$10=Input!$I$3,
  IFERROR(VLOOKUP(DATE(YEAR('Calculation sheet'!$B39), MONTH('Calculation sheet'!$B39), 1), Rates!$A$2:$D$504, 4, FALSE),
  IFERROR(VLOOKUP(DATE(YEAR('Calculation sheet'!$B39), MONTH('Calculation sheet'!$B39)-1, 1), Rates!$A$2:$D$504, 4, FALSE),
  IFERROR(VLOOKUP(DATE(YEAR('Calculation sheet'!$B39), MONTH('Calculation sheet'!$B39)-2, 1), Rates!$A$2:$D$504, 4, FALSE), IFERROR(VLOOKUP(DATE(YEAR('Calculation sheet'!$B39), MONTH('Calculation sheet'!$B39)-3, 1), Rates!$A$2:$D$504, 4, FALSE),
  "")))),
IF(Input!$B$10=Input!$I$4,
  IFERROR(VLOOKUP(DATE(YEAR('Calculation sheet'!$B39), MONTH('Calculation sheet'!$B39), 1), Rates!$A$2:$E$504, 5, FALSE),
  IFERROR(VLOOKUP(DATE(YEAR('Calculation sheet'!$B39), MONTH('Calculation sheet'!$B39)-1, 1), Rates!$A$2:$E$504, 5, FALSE),
  IFERROR(VLOOKUP(DATE(YEAR('Calculation sheet'!$B39), MONTH('Calculation sheet'!$B39)-2, 1), Rates!$A$2:$E$504, 5, FALSE), IFERROR(VLOOKUP(DATE(YEAR('Calculation sheet'!$B39), MONTH('Calculation sheet'!$B39)-3, 1), Rates!$A$2:$E$504, 5, FALSE),
  "")))),
IF(Input!$B$10=Input!$I$5,
  IFERROR(VLOOKUP(DATE(YEAR('Calculation sheet'!$B39), MONTH('Calculation sheet'!$B39), 1), Rates!$A$2:$F$504, 6, FALSE),
  IFERROR(VLOOKUP(DATE(YEAR('Calculation sheet'!$B39), MONTH('Calculation sheet'!$B39)-1, 1), Rates!$A$2:$F$504, 6, FALSE),
  IFERROR(VLOOKUP(DATE(YEAR('Calculation sheet'!$B39), MONTH('Calculation sheet'!$B39)-2, 1), Rates!$A$2:$F$504, 6, FALSE), IFERROR(VLOOKUP(DATE(YEAR('Calculation sheet'!$B39), MONTH('Calculation sheet'!$B39)-3, 1), Rates!$A$2:$F$504, 6, FALSE),
  "")))),
IF(Input!$B$10=Input!$I$6,
  IFERROR(VLOOKUP(DATE(YEAR('Calculation sheet'!$B39), MONTH('Calculation sheet'!$B39), 1), Rates!$A$2:$G$504, 7, FALSE),
  IFERROR(VLOOKUP(DATE(YEAR('Calculation sheet'!$B39), MONTH('Calculation sheet'!$B39)-1, 1), Rates!$A$2:$G$504, 7, FALSE),
  IFERROR(VLOOKUP(DATE(YEAR('Calculation sheet'!$B39), MONTH('Calculation sheet'!$B39)-2, 1), Rates!$A$2:$G$504, 7, FALSE), IFERROR(VLOOKUP(DATE(YEAR('Calculation sheet'!$B39), MONTH('Calculation sheet'!$B39)-3, 1), Rates!$A$2:$G$504, 7, FALSE),
  "")))),
"")))))</f>
        <v/>
      </c>
      <c r="I39" s="107" t="str">
        <f>IF(AND('Calculation sheet'!$C39&lt;&gt;0,'Calculation sheet'!$H39=0%),H38,'Calculation sheet'!$H39)</f>
        <v/>
      </c>
      <c r="J39" s="108" t="str">
        <f t="shared" si="1"/>
        <v/>
      </c>
      <c r="K39" s="109" t="str">
        <f>IFERROR($A$4*'Calculation sheet'!$C39*'Calculation sheet'!$J39/N39,"")</f>
        <v/>
      </c>
      <c r="L39" s="110" t="str">
        <f>IFERROR('Calculation sheet'!$K39-'Calculation sheet'!$G39,"")</f>
        <v/>
      </c>
      <c r="M39" t="str">
        <f t="shared" si="2"/>
        <v/>
      </c>
      <c r="N39" s="133" t="str">
        <f t="shared" si="3"/>
        <v/>
      </c>
      <c r="O39" s="54"/>
      <c r="P39" s="54"/>
    </row>
    <row r="40" spans="1:16" x14ac:dyDescent="0.25">
      <c r="A40" s="101">
        <v>34</v>
      </c>
      <c r="B40" s="111" t="str">
        <f>IFERROR(IF(DATE(YEAR(B39),MONTH(B39),1)&gt;=DATE(YEAR(Input!$E$4),MONTH(Input!$E$4),1),"",DATE(YEAR(B39),MONTH(B39)+1,1)),"")</f>
        <v/>
      </c>
      <c r="C40" s="112" t="str">
        <f>IFERROR(IF(DATE(YEAR('Calculation sheet'!$B40),MONTH('Calculation sheet'!$B40),1)=DATE(YEAR(Input!$E$4),MONTH(Input!$E$4),1),Input!$H$4,IF('Calculation sheet'!$B40&lt;&gt;"",DAY(EOMONTH('Calculation sheet'!$B40,0)),"")),"")</f>
        <v/>
      </c>
      <c r="D40" s="105" t="str">
        <f>IFERROR(
  IF($C$4&lt;365,
    IFERROR(
      VLOOKUP(DATE(YEAR('Calculation sheet'!$B40), MONTH('Calculation sheet'!$B40), 1), Rates!$A$2:$B$504, 2, FALSE),
      IFERROR(
        VLOOKUP(DATE(YEAR('Calculation sheet'!$B40), MONTH('Calculation sheet'!$B40)-1, 1), Rates!$A$2:$B$504, 2, FALSE),
        IFERROR(
          VLOOKUP(DATE(YEAR('Calculation sheet'!$B40), MONTH('Calculation sheet'!$B40)-2, 1), Rates!$A$2:$B$504, 2, FALSE),
          VLOOKUP(DATE(YEAR('Calculation sheet'!$B40), MONTH('Calculation sheet'!$B40)-3, 1), Rates!$A$2:$B$504, 2, FALSE)
        )
      )
    ),
  IF($C$4&lt;730,
    IFERROR(
      VLOOKUP(DATE(YEAR('Calculation sheet'!$B40), MONTH('Calculation sheet'!$B40), 1), Rates!$A$2:$C$504, 3, FALSE),
      IFERROR(
        VLOOKUP(DATE(YEAR('Calculation sheet'!$B40), MONTH('Calculation sheet'!$B40)-1, 1), Rates!$A$2:$C$504, 3, FALSE),
        IFERROR(
          VLOOKUP(DATE(YEAR('Calculation sheet'!$B40), MONTH('Calculation sheet'!$B40)-2, 1), Rates!$A$2:$C$504, 3, FALSE),
          VLOOKUP(DATE(YEAR('Calculation sheet'!$B40), MONTH('Calculation sheet'!$B40)-3, 1), Rates!$A$2:$C$504, 3, FALSE)
        )
      )
    ),
  IF($C$4&lt;1095,
    IFERROR(
      VLOOKUP(DATE(YEAR('Calculation sheet'!$B40), MONTH('Calculation sheet'!$B40), 1), Rates!$A$2:$D$504, 4, FALSE),
      IFERROR(
        VLOOKUP(DATE(YEAR('Calculation sheet'!$B40), MONTH('Calculation sheet'!$B40)-1, 1), Rates!$A$2:$D$504, 4, FALSE),
        IFERROR(
          VLOOKUP(DATE(YEAR('Calculation sheet'!$B40), MONTH('Calculation sheet'!$B40)-2, 1), Rates!$A$2:$D$504, 4, FALSE),
          VLOOKUP(DATE(YEAR('Calculation sheet'!$B40), MONTH('Calculation sheet'!$B40)-3, 1), Rates!$A$2:$D$504, 4, FALSE)
        )
      )
    ),
  IF($C$4&lt;1460,
    IFERROR(
      VLOOKUP(DATE(YEAR('Calculation sheet'!$B40), MONTH('Calculation sheet'!$B40), 1), Rates!$A$2:$E$504, 5, FALSE),
      IFERROR(
        VLOOKUP(DATE(YEAR('Calculation sheet'!$B40), MONTH('Calculation sheet'!$B40)-1, 1), Rates!$A$2:$E$504, 5, FALSE),
        IFERROR(
          VLOOKUP(DATE(YEAR('Calculation sheet'!$B40), MONTH('Calculation sheet'!$B40)-2, 1), Rates!$A$2:$E$504, 5, FALSE),
          VLOOKUP(DATE(YEAR('Calculation sheet'!$B40), MONTH('Calculation sheet'!$B40)-3, 1), Rates!$A$2:$E$504, 5, FALSE)
        )
      )
    ),
  IF($C$4&lt;1825,
    IFERROR(
      VLOOKUP(DATE(YEAR('Calculation sheet'!$B40), MONTH('Calculation sheet'!$B40), 1), Rates!$A$2:$F$504, 6, FALSE),
      IFERROR(
        VLOOKUP(DATE(YEAR('Calculation sheet'!$B40), MONTH('Calculation sheet'!$B40)-1, 1), Rates!$A$2:$F$504, 6, FALSE),
        IFERROR(
          VLOOKUP(DATE(YEAR('Calculation sheet'!$B40), MONTH('Calculation sheet'!$B40)-2, 1), Rates!$A$2:$F$504, 6, FALSE),
          VLOOKUP(DATE(YEAR('Calculation sheet'!$B40), MONTH('Calculation sheet'!$B40)-3, 1), Rates!$A$2:$F$504, 6, FALSE)
        )
      )
    ),
    IFERROR(
      VLOOKUP(DATE(YEAR('Calculation sheet'!$B40), MONTH('Calculation sheet'!$B40), 1), Rates!$A$2:$G$504, 7, FALSE),
      IFERROR(
        VLOOKUP(DATE(YEAR('Calculation sheet'!$B40), MONTH('Calculation sheet'!$B40)-1, 1), Rates!$A$2:$G$504, 7, FALSE),
        IFERROR(
          VLOOKUP(DATE(YEAR('Calculation sheet'!$B40), MONTH('Calculation sheet'!$B40)-2, 1), Rates!$A$2:$G$504, 7, FALSE),
          VLOOKUP(DATE(YEAR('Calculation sheet'!$B40), MONTH('Calculation sheet'!$B40)-3, 1), Rates!$A$2:$G$504, 7, FALSE)
        )
      )
    )
  ))))),
  ""
)</f>
        <v/>
      </c>
      <c r="E40" s="113" t="str">
        <f>IF(AND('Calculation sheet'!$C40&lt;&gt;0,'Calculation sheet'!$D40=0%),D39,'Calculation sheet'!$D40)</f>
        <v/>
      </c>
      <c r="F40" s="105" t="str">
        <f t="shared" si="0"/>
        <v/>
      </c>
      <c r="G40" s="106" t="str">
        <f>IFERROR(IF('Calculation sheet'!$F40&lt;&gt;"",$A$4*'Calculation sheet'!$C40*'Calculation sheet'!$F40/N40,""),"")</f>
        <v/>
      </c>
      <c r="H40" s="105" t="str">
        <f>IF(Input!$B$10=Input!$I$2,
  IFERROR(VLOOKUP(DATE(YEAR('Calculation sheet'!$B40), MONTH('Calculation sheet'!$B40), 1), Rates!$A$2:$C$504, 3, FALSE),
  IFERROR(VLOOKUP(DATE(YEAR('Calculation sheet'!$B40), MONTH('Calculation sheet'!$B40)-1, 1), Rates!$A$2:$C$504, 3, FALSE),
  IFERROR(VLOOKUP(DATE(YEAR('Calculation sheet'!$B40), MONTH('Calculation sheet'!$B40)-2, 1), Rates!$A$2:$C$504, 3, FALSE), IFERROR(VLOOKUP(DATE(YEAR('Calculation sheet'!$B40), MONTH('Calculation sheet'!$B40)-3, 1), Rates!$A$2:$C$504, 3, FALSE),
  "")))),
IF(Input!$B$10=Input!$I$3,
  IFERROR(VLOOKUP(DATE(YEAR('Calculation sheet'!$B40), MONTH('Calculation sheet'!$B40), 1), Rates!$A$2:$D$504, 4, FALSE),
  IFERROR(VLOOKUP(DATE(YEAR('Calculation sheet'!$B40), MONTH('Calculation sheet'!$B40)-1, 1), Rates!$A$2:$D$504, 4, FALSE),
  IFERROR(VLOOKUP(DATE(YEAR('Calculation sheet'!$B40), MONTH('Calculation sheet'!$B40)-2, 1), Rates!$A$2:$D$504, 4, FALSE), IFERROR(VLOOKUP(DATE(YEAR('Calculation sheet'!$B40), MONTH('Calculation sheet'!$B40)-3, 1), Rates!$A$2:$D$504, 4, FALSE),
  "")))),
IF(Input!$B$10=Input!$I$4,
  IFERROR(VLOOKUP(DATE(YEAR('Calculation sheet'!$B40), MONTH('Calculation sheet'!$B40), 1), Rates!$A$2:$E$504, 5, FALSE),
  IFERROR(VLOOKUP(DATE(YEAR('Calculation sheet'!$B40), MONTH('Calculation sheet'!$B40)-1, 1), Rates!$A$2:$E$504, 5, FALSE),
  IFERROR(VLOOKUP(DATE(YEAR('Calculation sheet'!$B40), MONTH('Calculation sheet'!$B40)-2, 1), Rates!$A$2:$E$504, 5, FALSE), IFERROR(VLOOKUP(DATE(YEAR('Calculation sheet'!$B40), MONTH('Calculation sheet'!$B40)-3, 1), Rates!$A$2:$E$504, 5, FALSE),
  "")))),
IF(Input!$B$10=Input!$I$5,
  IFERROR(VLOOKUP(DATE(YEAR('Calculation sheet'!$B40), MONTH('Calculation sheet'!$B40), 1), Rates!$A$2:$F$504, 6, FALSE),
  IFERROR(VLOOKUP(DATE(YEAR('Calculation sheet'!$B40), MONTH('Calculation sheet'!$B40)-1, 1), Rates!$A$2:$F$504, 6, FALSE),
  IFERROR(VLOOKUP(DATE(YEAR('Calculation sheet'!$B40), MONTH('Calculation sheet'!$B40)-2, 1), Rates!$A$2:$F$504, 6, FALSE), IFERROR(VLOOKUP(DATE(YEAR('Calculation sheet'!$B40), MONTH('Calculation sheet'!$B40)-3, 1), Rates!$A$2:$F$504, 6, FALSE),
  "")))),
IF(Input!$B$10=Input!$I$6,
  IFERROR(VLOOKUP(DATE(YEAR('Calculation sheet'!$B40), MONTH('Calculation sheet'!$B40), 1), Rates!$A$2:$G$504, 7, FALSE),
  IFERROR(VLOOKUP(DATE(YEAR('Calculation sheet'!$B40), MONTH('Calculation sheet'!$B40)-1, 1), Rates!$A$2:$G$504, 7, FALSE),
  IFERROR(VLOOKUP(DATE(YEAR('Calculation sheet'!$B40), MONTH('Calculation sheet'!$B40)-2, 1), Rates!$A$2:$G$504, 7, FALSE), IFERROR(VLOOKUP(DATE(YEAR('Calculation sheet'!$B40), MONTH('Calculation sheet'!$B40)-3, 1), Rates!$A$2:$G$504, 7, FALSE),
  "")))),
"")))))</f>
        <v/>
      </c>
      <c r="I40" s="114" t="str">
        <f>IF(AND('Calculation sheet'!$C40&lt;&gt;0,'Calculation sheet'!$H40=0%),H39,'Calculation sheet'!$H40)</f>
        <v/>
      </c>
      <c r="J40" s="108" t="str">
        <f t="shared" si="1"/>
        <v/>
      </c>
      <c r="K40" s="109" t="str">
        <f>IFERROR($A$4*'Calculation sheet'!$C40*'Calculation sheet'!$J40/N40,"")</f>
        <v/>
      </c>
      <c r="L40" s="115" t="str">
        <f>IFERROR('Calculation sheet'!$K40-'Calculation sheet'!$G40,"")</f>
        <v/>
      </c>
      <c r="M40" t="str">
        <f t="shared" si="2"/>
        <v/>
      </c>
      <c r="N40" s="133" t="str">
        <f t="shared" si="3"/>
        <v/>
      </c>
      <c r="O40" s="54"/>
      <c r="P40" s="54"/>
    </row>
    <row r="41" spans="1:16" x14ac:dyDescent="0.25">
      <c r="A41" s="100">
        <v>35</v>
      </c>
      <c r="B41" s="103" t="str">
        <f>IFERROR(IF(DATE(YEAR(B40),MONTH(B40),1)&gt;=DATE(YEAR(Input!$E$4),MONTH(Input!$E$4),1),"",DATE(YEAR(B40),MONTH(B40)+1,1)),"")</f>
        <v/>
      </c>
      <c r="C41" s="104" t="str">
        <f>IFERROR(IF(DATE(YEAR('Calculation sheet'!$B41),MONTH('Calculation sheet'!$B41),1)=DATE(YEAR(Input!$E$4),MONTH(Input!$E$4),1),Input!$H$4,IF('Calculation sheet'!$B41&lt;&gt;"",DAY(EOMONTH('Calculation sheet'!$B41,0)),"")),"")</f>
        <v/>
      </c>
      <c r="D41" s="105" t="str">
        <f>IFERROR(
  IF($C$4&lt;365,
    IFERROR(
      VLOOKUP(DATE(YEAR('Calculation sheet'!$B41), MONTH('Calculation sheet'!$B41), 1), Rates!$A$2:$B$504, 2, FALSE),
      IFERROR(
        VLOOKUP(DATE(YEAR('Calculation sheet'!$B41), MONTH('Calculation sheet'!$B41)-1, 1), Rates!$A$2:$B$504, 2, FALSE),
        IFERROR(
          VLOOKUP(DATE(YEAR('Calculation sheet'!$B41), MONTH('Calculation sheet'!$B41)-2, 1), Rates!$A$2:$B$504, 2, FALSE),
          VLOOKUP(DATE(YEAR('Calculation sheet'!$B41), MONTH('Calculation sheet'!$B41)-3, 1), Rates!$A$2:$B$504, 2, FALSE)
        )
      )
    ),
  IF($C$4&lt;730,
    IFERROR(
      VLOOKUP(DATE(YEAR('Calculation sheet'!$B41), MONTH('Calculation sheet'!$B41), 1), Rates!$A$2:$C$504, 3, FALSE),
      IFERROR(
        VLOOKUP(DATE(YEAR('Calculation sheet'!$B41), MONTH('Calculation sheet'!$B41)-1, 1), Rates!$A$2:$C$504, 3, FALSE),
        IFERROR(
          VLOOKUP(DATE(YEAR('Calculation sheet'!$B41), MONTH('Calculation sheet'!$B41)-2, 1), Rates!$A$2:$C$504, 3, FALSE),
          VLOOKUP(DATE(YEAR('Calculation sheet'!$B41), MONTH('Calculation sheet'!$B41)-3, 1), Rates!$A$2:$C$504, 3, FALSE)
        )
      )
    ),
  IF($C$4&lt;1095,
    IFERROR(
      VLOOKUP(DATE(YEAR('Calculation sheet'!$B41), MONTH('Calculation sheet'!$B41), 1), Rates!$A$2:$D$504, 4, FALSE),
      IFERROR(
        VLOOKUP(DATE(YEAR('Calculation sheet'!$B41), MONTH('Calculation sheet'!$B41)-1, 1), Rates!$A$2:$D$504, 4, FALSE),
        IFERROR(
          VLOOKUP(DATE(YEAR('Calculation sheet'!$B41), MONTH('Calculation sheet'!$B41)-2, 1), Rates!$A$2:$D$504, 4, FALSE),
          VLOOKUP(DATE(YEAR('Calculation sheet'!$B41), MONTH('Calculation sheet'!$B41)-3, 1), Rates!$A$2:$D$504, 4, FALSE)
        )
      )
    ),
  IF($C$4&lt;1460,
    IFERROR(
      VLOOKUP(DATE(YEAR('Calculation sheet'!$B41), MONTH('Calculation sheet'!$B41), 1), Rates!$A$2:$E$504, 5, FALSE),
      IFERROR(
        VLOOKUP(DATE(YEAR('Calculation sheet'!$B41), MONTH('Calculation sheet'!$B41)-1, 1), Rates!$A$2:$E$504, 5, FALSE),
        IFERROR(
          VLOOKUP(DATE(YEAR('Calculation sheet'!$B41), MONTH('Calculation sheet'!$B41)-2, 1), Rates!$A$2:$E$504, 5, FALSE),
          VLOOKUP(DATE(YEAR('Calculation sheet'!$B41), MONTH('Calculation sheet'!$B41)-3, 1), Rates!$A$2:$E$504, 5, FALSE)
        )
      )
    ),
  IF($C$4&lt;1825,
    IFERROR(
      VLOOKUP(DATE(YEAR('Calculation sheet'!$B41), MONTH('Calculation sheet'!$B41), 1), Rates!$A$2:$F$504, 6, FALSE),
      IFERROR(
        VLOOKUP(DATE(YEAR('Calculation sheet'!$B41), MONTH('Calculation sheet'!$B41)-1, 1), Rates!$A$2:$F$504, 6, FALSE),
        IFERROR(
          VLOOKUP(DATE(YEAR('Calculation sheet'!$B41), MONTH('Calculation sheet'!$B41)-2, 1), Rates!$A$2:$F$504, 6, FALSE),
          VLOOKUP(DATE(YEAR('Calculation sheet'!$B41), MONTH('Calculation sheet'!$B41)-3, 1), Rates!$A$2:$F$504, 6, FALSE)
        )
      )
    ),
    IFERROR(
      VLOOKUP(DATE(YEAR('Calculation sheet'!$B41), MONTH('Calculation sheet'!$B41), 1), Rates!$A$2:$G$504, 7, FALSE),
      IFERROR(
        VLOOKUP(DATE(YEAR('Calculation sheet'!$B41), MONTH('Calculation sheet'!$B41)-1, 1), Rates!$A$2:$G$504, 7, FALSE),
        IFERROR(
          VLOOKUP(DATE(YEAR('Calculation sheet'!$B41), MONTH('Calculation sheet'!$B41)-2, 1), Rates!$A$2:$G$504, 7, FALSE),
          VLOOKUP(DATE(YEAR('Calculation sheet'!$B41), MONTH('Calculation sheet'!$B41)-3, 1), Rates!$A$2:$G$504, 7, FALSE)
        )
      )
    )
  ))))),
  ""
)</f>
        <v/>
      </c>
      <c r="E41" s="105" t="str">
        <f>IF(AND('Calculation sheet'!$C41&lt;&gt;0,'Calculation sheet'!$D41=0%),D40,'Calculation sheet'!$D41)</f>
        <v/>
      </c>
      <c r="F41" s="105" t="str">
        <f t="shared" si="0"/>
        <v/>
      </c>
      <c r="G41" s="106" t="str">
        <f>IFERROR(IF('Calculation sheet'!$F41&lt;&gt;"",$A$4*'Calculation sheet'!$C41*'Calculation sheet'!$F41/N41,""),"")</f>
        <v/>
      </c>
      <c r="H41" s="105" t="str">
        <f>IF(Input!$B$10=Input!$I$2,
  IFERROR(VLOOKUP(DATE(YEAR('Calculation sheet'!$B41), MONTH('Calculation sheet'!$B41), 1), Rates!$A$2:$C$504, 3, FALSE),
  IFERROR(VLOOKUP(DATE(YEAR('Calculation sheet'!$B41), MONTH('Calculation sheet'!$B41)-1, 1), Rates!$A$2:$C$504, 3, FALSE),
  IFERROR(VLOOKUP(DATE(YEAR('Calculation sheet'!$B41), MONTH('Calculation sheet'!$B41)-2, 1), Rates!$A$2:$C$504, 3, FALSE), IFERROR(VLOOKUP(DATE(YEAR('Calculation sheet'!$B41), MONTH('Calculation sheet'!$B41)-3, 1), Rates!$A$2:$C$504, 3, FALSE),
  "")))),
IF(Input!$B$10=Input!$I$3,
  IFERROR(VLOOKUP(DATE(YEAR('Calculation sheet'!$B41), MONTH('Calculation sheet'!$B41), 1), Rates!$A$2:$D$504, 4, FALSE),
  IFERROR(VLOOKUP(DATE(YEAR('Calculation sheet'!$B41), MONTH('Calculation sheet'!$B41)-1, 1), Rates!$A$2:$D$504, 4, FALSE),
  IFERROR(VLOOKUP(DATE(YEAR('Calculation sheet'!$B41), MONTH('Calculation sheet'!$B41)-2, 1), Rates!$A$2:$D$504, 4, FALSE), IFERROR(VLOOKUP(DATE(YEAR('Calculation sheet'!$B41), MONTH('Calculation sheet'!$B41)-3, 1), Rates!$A$2:$D$504, 4, FALSE),
  "")))),
IF(Input!$B$10=Input!$I$4,
  IFERROR(VLOOKUP(DATE(YEAR('Calculation sheet'!$B41), MONTH('Calculation sheet'!$B41), 1), Rates!$A$2:$E$504, 5, FALSE),
  IFERROR(VLOOKUP(DATE(YEAR('Calculation sheet'!$B41), MONTH('Calculation sheet'!$B41)-1, 1), Rates!$A$2:$E$504, 5, FALSE),
  IFERROR(VLOOKUP(DATE(YEAR('Calculation sheet'!$B41), MONTH('Calculation sheet'!$B41)-2, 1), Rates!$A$2:$E$504, 5, FALSE), IFERROR(VLOOKUP(DATE(YEAR('Calculation sheet'!$B41), MONTH('Calculation sheet'!$B41)-3, 1), Rates!$A$2:$E$504, 5, FALSE),
  "")))),
IF(Input!$B$10=Input!$I$5,
  IFERROR(VLOOKUP(DATE(YEAR('Calculation sheet'!$B41), MONTH('Calculation sheet'!$B41), 1), Rates!$A$2:$F$504, 6, FALSE),
  IFERROR(VLOOKUP(DATE(YEAR('Calculation sheet'!$B41), MONTH('Calculation sheet'!$B41)-1, 1), Rates!$A$2:$F$504, 6, FALSE),
  IFERROR(VLOOKUP(DATE(YEAR('Calculation sheet'!$B41), MONTH('Calculation sheet'!$B41)-2, 1), Rates!$A$2:$F$504, 6, FALSE), IFERROR(VLOOKUP(DATE(YEAR('Calculation sheet'!$B41), MONTH('Calculation sheet'!$B41)-3, 1), Rates!$A$2:$F$504, 6, FALSE),
  "")))),
IF(Input!$B$10=Input!$I$6,
  IFERROR(VLOOKUP(DATE(YEAR('Calculation sheet'!$B41), MONTH('Calculation sheet'!$B41), 1), Rates!$A$2:$G$504, 7, FALSE),
  IFERROR(VLOOKUP(DATE(YEAR('Calculation sheet'!$B41), MONTH('Calculation sheet'!$B41)-1, 1), Rates!$A$2:$G$504, 7, FALSE),
  IFERROR(VLOOKUP(DATE(YEAR('Calculation sheet'!$B41), MONTH('Calculation sheet'!$B41)-2, 1), Rates!$A$2:$G$504, 7, FALSE), IFERROR(VLOOKUP(DATE(YEAR('Calculation sheet'!$B41), MONTH('Calculation sheet'!$B41)-3, 1), Rates!$A$2:$G$504, 7, FALSE),
  "")))),
"")))))</f>
        <v/>
      </c>
      <c r="I41" s="107" t="str">
        <f>IF(AND('Calculation sheet'!$C41&lt;&gt;0,'Calculation sheet'!$H41=0%),H40,'Calculation sheet'!$H41)</f>
        <v/>
      </c>
      <c r="J41" s="108" t="str">
        <f t="shared" si="1"/>
        <v/>
      </c>
      <c r="K41" s="109" t="str">
        <f>IFERROR($A$4*'Calculation sheet'!$C41*'Calculation sheet'!$J41/N41,"")</f>
        <v/>
      </c>
      <c r="L41" s="110" t="str">
        <f>IFERROR('Calculation sheet'!$K41-'Calculation sheet'!$G41,"")</f>
        <v/>
      </c>
      <c r="M41" t="str">
        <f t="shared" si="2"/>
        <v/>
      </c>
      <c r="N41" s="133" t="str">
        <f t="shared" si="3"/>
        <v/>
      </c>
      <c r="O41" s="54"/>
      <c r="P41" s="54"/>
    </row>
    <row r="42" spans="1:16" x14ac:dyDescent="0.25">
      <c r="A42" s="101">
        <v>36</v>
      </c>
      <c r="B42" s="111" t="str">
        <f>IFERROR(IF(DATE(YEAR(B41),MONTH(B41),1)&gt;=DATE(YEAR(Input!$E$4),MONTH(Input!$E$4),1),"",DATE(YEAR(B41),MONTH(B41)+1,1)),"")</f>
        <v/>
      </c>
      <c r="C42" s="112" t="str">
        <f>IFERROR(IF(DATE(YEAR('Calculation sheet'!$B42),MONTH('Calculation sheet'!$B42),1)=DATE(YEAR(Input!$E$4),MONTH(Input!$E$4),1),Input!$H$4,IF('Calculation sheet'!$B42&lt;&gt;"",DAY(EOMONTH('Calculation sheet'!$B42,0)),"")),"")</f>
        <v/>
      </c>
      <c r="D42" s="105" t="str">
        <f>IFERROR(
  IF($C$4&lt;365,
    IFERROR(
      VLOOKUP(DATE(YEAR('Calculation sheet'!$B42), MONTH('Calculation sheet'!$B42), 1), Rates!$A$2:$B$504, 2, FALSE),
      IFERROR(
        VLOOKUP(DATE(YEAR('Calculation sheet'!$B42), MONTH('Calculation sheet'!$B42)-1, 1), Rates!$A$2:$B$504, 2, FALSE),
        IFERROR(
          VLOOKUP(DATE(YEAR('Calculation sheet'!$B42), MONTH('Calculation sheet'!$B42)-2, 1), Rates!$A$2:$B$504, 2, FALSE),
          VLOOKUP(DATE(YEAR('Calculation sheet'!$B42), MONTH('Calculation sheet'!$B42)-3, 1), Rates!$A$2:$B$504, 2, FALSE)
        )
      )
    ),
  IF($C$4&lt;730,
    IFERROR(
      VLOOKUP(DATE(YEAR('Calculation sheet'!$B42), MONTH('Calculation sheet'!$B42), 1), Rates!$A$2:$C$504, 3, FALSE),
      IFERROR(
        VLOOKUP(DATE(YEAR('Calculation sheet'!$B42), MONTH('Calculation sheet'!$B42)-1, 1), Rates!$A$2:$C$504, 3, FALSE),
        IFERROR(
          VLOOKUP(DATE(YEAR('Calculation sheet'!$B42), MONTH('Calculation sheet'!$B42)-2, 1), Rates!$A$2:$C$504, 3, FALSE),
          VLOOKUP(DATE(YEAR('Calculation sheet'!$B42), MONTH('Calculation sheet'!$B42)-3, 1), Rates!$A$2:$C$504, 3, FALSE)
        )
      )
    ),
  IF($C$4&lt;1095,
    IFERROR(
      VLOOKUP(DATE(YEAR('Calculation sheet'!$B42), MONTH('Calculation sheet'!$B42), 1), Rates!$A$2:$D$504, 4, FALSE),
      IFERROR(
        VLOOKUP(DATE(YEAR('Calculation sheet'!$B42), MONTH('Calculation sheet'!$B42)-1, 1), Rates!$A$2:$D$504, 4, FALSE),
        IFERROR(
          VLOOKUP(DATE(YEAR('Calculation sheet'!$B42), MONTH('Calculation sheet'!$B42)-2, 1), Rates!$A$2:$D$504, 4, FALSE),
          VLOOKUP(DATE(YEAR('Calculation sheet'!$B42), MONTH('Calculation sheet'!$B42)-3, 1), Rates!$A$2:$D$504, 4, FALSE)
        )
      )
    ),
  IF($C$4&lt;1460,
    IFERROR(
      VLOOKUP(DATE(YEAR('Calculation sheet'!$B42), MONTH('Calculation sheet'!$B42), 1), Rates!$A$2:$E$504, 5, FALSE),
      IFERROR(
        VLOOKUP(DATE(YEAR('Calculation sheet'!$B42), MONTH('Calculation sheet'!$B42)-1, 1), Rates!$A$2:$E$504, 5, FALSE),
        IFERROR(
          VLOOKUP(DATE(YEAR('Calculation sheet'!$B42), MONTH('Calculation sheet'!$B42)-2, 1), Rates!$A$2:$E$504, 5, FALSE),
          VLOOKUP(DATE(YEAR('Calculation sheet'!$B42), MONTH('Calculation sheet'!$B42)-3, 1), Rates!$A$2:$E$504, 5, FALSE)
        )
      )
    ),
  IF($C$4&lt;1825,
    IFERROR(
      VLOOKUP(DATE(YEAR('Calculation sheet'!$B42), MONTH('Calculation sheet'!$B42), 1), Rates!$A$2:$F$504, 6, FALSE),
      IFERROR(
        VLOOKUP(DATE(YEAR('Calculation sheet'!$B42), MONTH('Calculation sheet'!$B42)-1, 1), Rates!$A$2:$F$504, 6, FALSE),
        IFERROR(
          VLOOKUP(DATE(YEAR('Calculation sheet'!$B42), MONTH('Calculation sheet'!$B42)-2, 1), Rates!$A$2:$F$504, 6, FALSE),
          VLOOKUP(DATE(YEAR('Calculation sheet'!$B42), MONTH('Calculation sheet'!$B42)-3, 1), Rates!$A$2:$F$504, 6, FALSE)
        )
      )
    ),
    IFERROR(
      VLOOKUP(DATE(YEAR('Calculation sheet'!$B42), MONTH('Calculation sheet'!$B42), 1), Rates!$A$2:$G$504, 7, FALSE),
      IFERROR(
        VLOOKUP(DATE(YEAR('Calculation sheet'!$B42), MONTH('Calculation sheet'!$B42)-1, 1), Rates!$A$2:$G$504, 7, FALSE),
        IFERROR(
          VLOOKUP(DATE(YEAR('Calculation sheet'!$B42), MONTH('Calculation sheet'!$B42)-2, 1), Rates!$A$2:$G$504, 7, FALSE),
          VLOOKUP(DATE(YEAR('Calculation sheet'!$B42), MONTH('Calculation sheet'!$B42)-3, 1), Rates!$A$2:$G$504, 7, FALSE)
        )
      )
    )
  ))))),
  ""
)</f>
        <v/>
      </c>
      <c r="E42" s="113" t="str">
        <f>IF(AND('Calculation sheet'!$C42&lt;&gt;0,'Calculation sheet'!$D42=0%),D41,'Calculation sheet'!$D42)</f>
        <v/>
      </c>
      <c r="F42" s="105" t="str">
        <f t="shared" si="0"/>
        <v/>
      </c>
      <c r="G42" s="106" t="str">
        <f>IFERROR(IF('Calculation sheet'!$F42&lt;&gt;"",$A$4*'Calculation sheet'!$C42*'Calculation sheet'!$F42/N42,""),"")</f>
        <v/>
      </c>
      <c r="H42" s="105" t="str">
        <f>IF(Input!$B$10=Input!$I$2,
  IFERROR(VLOOKUP(DATE(YEAR('Calculation sheet'!$B42), MONTH('Calculation sheet'!$B42), 1), Rates!$A$2:$C$504, 3, FALSE),
  IFERROR(VLOOKUP(DATE(YEAR('Calculation sheet'!$B42), MONTH('Calculation sheet'!$B42)-1, 1), Rates!$A$2:$C$504, 3, FALSE),
  IFERROR(VLOOKUP(DATE(YEAR('Calculation sheet'!$B42), MONTH('Calculation sheet'!$B42)-2, 1), Rates!$A$2:$C$504, 3, FALSE), IFERROR(VLOOKUP(DATE(YEAR('Calculation sheet'!$B42), MONTH('Calculation sheet'!$B42)-3, 1), Rates!$A$2:$C$504, 3, FALSE),
  "")))),
IF(Input!$B$10=Input!$I$3,
  IFERROR(VLOOKUP(DATE(YEAR('Calculation sheet'!$B42), MONTH('Calculation sheet'!$B42), 1), Rates!$A$2:$D$504, 4, FALSE),
  IFERROR(VLOOKUP(DATE(YEAR('Calculation sheet'!$B42), MONTH('Calculation sheet'!$B42)-1, 1), Rates!$A$2:$D$504, 4, FALSE),
  IFERROR(VLOOKUP(DATE(YEAR('Calculation sheet'!$B42), MONTH('Calculation sheet'!$B42)-2, 1), Rates!$A$2:$D$504, 4, FALSE), IFERROR(VLOOKUP(DATE(YEAR('Calculation sheet'!$B42), MONTH('Calculation sheet'!$B42)-3, 1), Rates!$A$2:$D$504, 4, FALSE),
  "")))),
IF(Input!$B$10=Input!$I$4,
  IFERROR(VLOOKUP(DATE(YEAR('Calculation sheet'!$B42), MONTH('Calculation sheet'!$B42), 1), Rates!$A$2:$E$504, 5, FALSE),
  IFERROR(VLOOKUP(DATE(YEAR('Calculation sheet'!$B42), MONTH('Calculation sheet'!$B42)-1, 1), Rates!$A$2:$E$504, 5, FALSE),
  IFERROR(VLOOKUP(DATE(YEAR('Calculation sheet'!$B42), MONTH('Calculation sheet'!$B42)-2, 1), Rates!$A$2:$E$504, 5, FALSE), IFERROR(VLOOKUP(DATE(YEAR('Calculation sheet'!$B42), MONTH('Calculation sheet'!$B42)-3, 1), Rates!$A$2:$E$504, 5, FALSE),
  "")))),
IF(Input!$B$10=Input!$I$5,
  IFERROR(VLOOKUP(DATE(YEAR('Calculation sheet'!$B42), MONTH('Calculation sheet'!$B42), 1), Rates!$A$2:$F$504, 6, FALSE),
  IFERROR(VLOOKUP(DATE(YEAR('Calculation sheet'!$B42), MONTH('Calculation sheet'!$B42)-1, 1), Rates!$A$2:$F$504, 6, FALSE),
  IFERROR(VLOOKUP(DATE(YEAR('Calculation sheet'!$B42), MONTH('Calculation sheet'!$B42)-2, 1), Rates!$A$2:$F$504, 6, FALSE), IFERROR(VLOOKUP(DATE(YEAR('Calculation sheet'!$B42), MONTH('Calculation sheet'!$B42)-3, 1), Rates!$A$2:$F$504, 6, FALSE),
  "")))),
IF(Input!$B$10=Input!$I$6,
  IFERROR(VLOOKUP(DATE(YEAR('Calculation sheet'!$B42), MONTH('Calculation sheet'!$B42), 1), Rates!$A$2:$G$504, 7, FALSE),
  IFERROR(VLOOKUP(DATE(YEAR('Calculation sheet'!$B42), MONTH('Calculation sheet'!$B42)-1, 1), Rates!$A$2:$G$504, 7, FALSE),
  IFERROR(VLOOKUP(DATE(YEAR('Calculation sheet'!$B42), MONTH('Calculation sheet'!$B42)-2, 1), Rates!$A$2:$G$504, 7, FALSE), IFERROR(VLOOKUP(DATE(YEAR('Calculation sheet'!$B42), MONTH('Calculation sheet'!$B42)-3, 1), Rates!$A$2:$G$504, 7, FALSE),
  "")))),
"")))))</f>
        <v/>
      </c>
      <c r="I42" s="114" t="str">
        <f>IF(AND('Calculation sheet'!$C42&lt;&gt;0,'Calculation sheet'!$H42=0%),H41,'Calculation sheet'!$H42)</f>
        <v/>
      </c>
      <c r="J42" s="108" t="str">
        <f t="shared" si="1"/>
        <v/>
      </c>
      <c r="K42" s="109" t="str">
        <f>IFERROR($A$4*'Calculation sheet'!$C42*'Calculation sheet'!$J42/N42,"")</f>
        <v/>
      </c>
      <c r="L42" s="115" t="str">
        <f>IFERROR('Calculation sheet'!$K42-'Calculation sheet'!$G42,"")</f>
        <v/>
      </c>
      <c r="M42" t="str">
        <f t="shared" si="2"/>
        <v/>
      </c>
      <c r="N42" s="133" t="str">
        <f t="shared" si="3"/>
        <v/>
      </c>
      <c r="O42" s="54"/>
      <c r="P42" s="54"/>
    </row>
    <row r="43" spans="1:16" x14ac:dyDescent="0.25">
      <c r="A43" s="100">
        <v>37</v>
      </c>
      <c r="B43" s="103" t="str">
        <f>IFERROR(IF(DATE(YEAR(B42),MONTH(B42),1)&gt;=DATE(YEAR(Input!$E$4),MONTH(Input!$E$4),1),"",DATE(YEAR(B42),MONTH(B42)+1,1)),"")</f>
        <v/>
      </c>
      <c r="C43" s="104" t="str">
        <f>IFERROR(IF(DATE(YEAR('Calculation sheet'!$B43),MONTH('Calculation sheet'!$B43),1)=DATE(YEAR(Input!$E$4),MONTH(Input!$E$4),1),Input!$H$4,IF('Calculation sheet'!$B43&lt;&gt;"",DAY(EOMONTH('Calculation sheet'!$B43,0)),"")),"")</f>
        <v/>
      </c>
      <c r="D43" s="105" t="str">
        <f>IFERROR(
  IF($C$4&lt;365,
    IFERROR(
      VLOOKUP(DATE(YEAR('Calculation sheet'!$B43), MONTH('Calculation sheet'!$B43), 1), Rates!$A$2:$B$504, 2, FALSE),
      IFERROR(
        VLOOKUP(DATE(YEAR('Calculation sheet'!$B43), MONTH('Calculation sheet'!$B43)-1, 1), Rates!$A$2:$B$504, 2, FALSE),
        IFERROR(
          VLOOKUP(DATE(YEAR('Calculation sheet'!$B43), MONTH('Calculation sheet'!$B43)-2, 1), Rates!$A$2:$B$504, 2, FALSE),
          VLOOKUP(DATE(YEAR('Calculation sheet'!$B43), MONTH('Calculation sheet'!$B43)-3, 1), Rates!$A$2:$B$504, 2, FALSE)
        )
      )
    ),
  IF($C$4&lt;730,
    IFERROR(
      VLOOKUP(DATE(YEAR('Calculation sheet'!$B43), MONTH('Calculation sheet'!$B43), 1), Rates!$A$2:$C$504, 3, FALSE),
      IFERROR(
        VLOOKUP(DATE(YEAR('Calculation sheet'!$B43), MONTH('Calculation sheet'!$B43)-1, 1), Rates!$A$2:$C$504, 3, FALSE),
        IFERROR(
          VLOOKUP(DATE(YEAR('Calculation sheet'!$B43), MONTH('Calculation sheet'!$B43)-2, 1), Rates!$A$2:$C$504, 3, FALSE),
          VLOOKUP(DATE(YEAR('Calculation sheet'!$B43), MONTH('Calculation sheet'!$B43)-3, 1), Rates!$A$2:$C$504, 3, FALSE)
        )
      )
    ),
  IF($C$4&lt;1095,
    IFERROR(
      VLOOKUP(DATE(YEAR('Calculation sheet'!$B43), MONTH('Calculation sheet'!$B43), 1), Rates!$A$2:$D$504, 4, FALSE),
      IFERROR(
        VLOOKUP(DATE(YEAR('Calculation sheet'!$B43), MONTH('Calculation sheet'!$B43)-1, 1), Rates!$A$2:$D$504, 4, FALSE),
        IFERROR(
          VLOOKUP(DATE(YEAR('Calculation sheet'!$B43), MONTH('Calculation sheet'!$B43)-2, 1), Rates!$A$2:$D$504, 4, FALSE),
          VLOOKUP(DATE(YEAR('Calculation sheet'!$B43), MONTH('Calculation sheet'!$B43)-3, 1), Rates!$A$2:$D$504, 4, FALSE)
        )
      )
    ),
  IF($C$4&lt;1460,
    IFERROR(
      VLOOKUP(DATE(YEAR('Calculation sheet'!$B43), MONTH('Calculation sheet'!$B43), 1), Rates!$A$2:$E$504, 5, FALSE),
      IFERROR(
        VLOOKUP(DATE(YEAR('Calculation sheet'!$B43), MONTH('Calculation sheet'!$B43)-1, 1), Rates!$A$2:$E$504, 5, FALSE),
        IFERROR(
          VLOOKUP(DATE(YEAR('Calculation sheet'!$B43), MONTH('Calculation sheet'!$B43)-2, 1), Rates!$A$2:$E$504, 5, FALSE),
          VLOOKUP(DATE(YEAR('Calculation sheet'!$B43), MONTH('Calculation sheet'!$B43)-3, 1), Rates!$A$2:$E$504, 5, FALSE)
        )
      )
    ),
  IF($C$4&lt;1825,
    IFERROR(
      VLOOKUP(DATE(YEAR('Calculation sheet'!$B43), MONTH('Calculation sheet'!$B43), 1), Rates!$A$2:$F$504, 6, FALSE),
      IFERROR(
        VLOOKUP(DATE(YEAR('Calculation sheet'!$B43), MONTH('Calculation sheet'!$B43)-1, 1), Rates!$A$2:$F$504, 6, FALSE),
        IFERROR(
          VLOOKUP(DATE(YEAR('Calculation sheet'!$B43), MONTH('Calculation sheet'!$B43)-2, 1), Rates!$A$2:$F$504, 6, FALSE),
          VLOOKUP(DATE(YEAR('Calculation sheet'!$B43), MONTH('Calculation sheet'!$B43)-3, 1), Rates!$A$2:$F$504, 6, FALSE)
        )
      )
    ),
    IFERROR(
      VLOOKUP(DATE(YEAR('Calculation sheet'!$B43), MONTH('Calculation sheet'!$B43), 1), Rates!$A$2:$G$504, 7, FALSE),
      IFERROR(
        VLOOKUP(DATE(YEAR('Calculation sheet'!$B43), MONTH('Calculation sheet'!$B43)-1, 1), Rates!$A$2:$G$504, 7, FALSE),
        IFERROR(
          VLOOKUP(DATE(YEAR('Calculation sheet'!$B43), MONTH('Calculation sheet'!$B43)-2, 1), Rates!$A$2:$G$504, 7, FALSE),
          VLOOKUP(DATE(YEAR('Calculation sheet'!$B43), MONTH('Calculation sheet'!$B43)-3, 1), Rates!$A$2:$G$504, 7, FALSE)
        )
      )
    )
  ))))),
  ""
)</f>
        <v/>
      </c>
      <c r="E43" s="105" t="str">
        <f>IF(AND('Calculation sheet'!$C43&lt;&gt;0,'Calculation sheet'!$D43=0%),D42,'Calculation sheet'!$D43)</f>
        <v/>
      </c>
      <c r="F43" s="105" t="str">
        <f t="shared" si="0"/>
        <v/>
      </c>
      <c r="G43" s="106" t="str">
        <f>IFERROR(IF('Calculation sheet'!$F43&lt;&gt;"",$A$4*'Calculation sheet'!$C43*'Calculation sheet'!$F43/N43,""),"")</f>
        <v/>
      </c>
      <c r="H43" s="105" t="str">
        <f>IF(Input!$B$10=Input!$I$2,
  IFERROR(VLOOKUP(DATE(YEAR('Calculation sheet'!$B43), MONTH('Calculation sheet'!$B43), 1), Rates!$A$2:$C$504, 3, FALSE),
  IFERROR(VLOOKUP(DATE(YEAR('Calculation sheet'!$B43), MONTH('Calculation sheet'!$B43)-1, 1), Rates!$A$2:$C$504, 3, FALSE),
  IFERROR(VLOOKUP(DATE(YEAR('Calculation sheet'!$B43), MONTH('Calculation sheet'!$B43)-2, 1), Rates!$A$2:$C$504, 3, FALSE), IFERROR(VLOOKUP(DATE(YEAR('Calculation sheet'!$B43), MONTH('Calculation sheet'!$B43)-3, 1), Rates!$A$2:$C$504, 3, FALSE),
  "")))),
IF(Input!$B$10=Input!$I$3,
  IFERROR(VLOOKUP(DATE(YEAR('Calculation sheet'!$B43), MONTH('Calculation sheet'!$B43), 1), Rates!$A$2:$D$504, 4, FALSE),
  IFERROR(VLOOKUP(DATE(YEAR('Calculation sheet'!$B43), MONTH('Calculation sheet'!$B43)-1, 1), Rates!$A$2:$D$504, 4, FALSE),
  IFERROR(VLOOKUP(DATE(YEAR('Calculation sheet'!$B43), MONTH('Calculation sheet'!$B43)-2, 1), Rates!$A$2:$D$504, 4, FALSE), IFERROR(VLOOKUP(DATE(YEAR('Calculation sheet'!$B43), MONTH('Calculation sheet'!$B43)-3, 1), Rates!$A$2:$D$504, 4, FALSE),
  "")))),
IF(Input!$B$10=Input!$I$4,
  IFERROR(VLOOKUP(DATE(YEAR('Calculation sheet'!$B43), MONTH('Calculation sheet'!$B43), 1), Rates!$A$2:$E$504, 5, FALSE),
  IFERROR(VLOOKUP(DATE(YEAR('Calculation sheet'!$B43), MONTH('Calculation sheet'!$B43)-1, 1), Rates!$A$2:$E$504, 5, FALSE),
  IFERROR(VLOOKUP(DATE(YEAR('Calculation sheet'!$B43), MONTH('Calculation sheet'!$B43)-2, 1), Rates!$A$2:$E$504, 5, FALSE), IFERROR(VLOOKUP(DATE(YEAR('Calculation sheet'!$B43), MONTH('Calculation sheet'!$B43)-3, 1), Rates!$A$2:$E$504, 5, FALSE),
  "")))),
IF(Input!$B$10=Input!$I$5,
  IFERROR(VLOOKUP(DATE(YEAR('Calculation sheet'!$B43), MONTH('Calculation sheet'!$B43), 1), Rates!$A$2:$F$504, 6, FALSE),
  IFERROR(VLOOKUP(DATE(YEAR('Calculation sheet'!$B43), MONTH('Calculation sheet'!$B43)-1, 1), Rates!$A$2:$F$504, 6, FALSE),
  IFERROR(VLOOKUP(DATE(YEAR('Calculation sheet'!$B43), MONTH('Calculation sheet'!$B43)-2, 1), Rates!$A$2:$F$504, 6, FALSE), IFERROR(VLOOKUP(DATE(YEAR('Calculation sheet'!$B43), MONTH('Calculation sheet'!$B43)-3, 1), Rates!$A$2:$F$504, 6, FALSE),
  "")))),
IF(Input!$B$10=Input!$I$6,
  IFERROR(VLOOKUP(DATE(YEAR('Calculation sheet'!$B43), MONTH('Calculation sheet'!$B43), 1), Rates!$A$2:$G$504, 7, FALSE),
  IFERROR(VLOOKUP(DATE(YEAR('Calculation sheet'!$B43), MONTH('Calculation sheet'!$B43)-1, 1), Rates!$A$2:$G$504, 7, FALSE),
  IFERROR(VLOOKUP(DATE(YEAR('Calculation sheet'!$B43), MONTH('Calculation sheet'!$B43)-2, 1), Rates!$A$2:$G$504, 7, FALSE), IFERROR(VLOOKUP(DATE(YEAR('Calculation sheet'!$B43), MONTH('Calculation sheet'!$B43)-3, 1), Rates!$A$2:$G$504, 7, FALSE),
  "")))),
"")))))</f>
        <v/>
      </c>
      <c r="I43" s="107" t="str">
        <f>IF(AND('Calculation sheet'!$C43&lt;&gt;0,'Calculation sheet'!$H43=0%),H42,'Calculation sheet'!$H43)</f>
        <v/>
      </c>
      <c r="J43" s="108" t="str">
        <f t="shared" si="1"/>
        <v/>
      </c>
      <c r="K43" s="109" t="str">
        <f>IFERROR($A$4*'Calculation sheet'!$C43*'Calculation sheet'!$J43/N43,"")</f>
        <v/>
      </c>
      <c r="L43" s="110" t="str">
        <f>IFERROR('Calculation sheet'!$K43-'Calculation sheet'!$G43,"")</f>
        <v/>
      </c>
      <c r="M43" t="str">
        <f t="shared" si="2"/>
        <v/>
      </c>
      <c r="N43" s="133" t="str">
        <f t="shared" si="3"/>
        <v/>
      </c>
      <c r="O43" s="54"/>
      <c r="P43" s="54"/>
    </row>
    <row r="44" spans="1:16" x14ac:dyDescent="0.25">
      <c r="A44" s="101">
        <v>38</v>
      </c>
      <c r="B44" s="111" t="str">
        <f>IFERROR(IF(DATE(YEAR(B43),MONTH(B43),1)&gt;=DATE(YEAR(Input!$E$4),MONTH(Input!$E$4),1),"",DATE(YEAR(B43),MONTH(B43)+1,1)),"")</f>
        <v/>
      </c>
      <c r="C44" s="112" t="str">
        <f>IFERROR(IF(DATE(YEAR('Calculation sheet'!$B44),MONTH('Calculation sheet'!$B44),1)=DATE(YEAR(Input!$E$4),MONTH(Input!$E$4),1),Input!$H$4,IF('Calculation sheet'!$B44&lt;&gt;"",DAY(EOMONTH('Calculation sheet'!$B44,0)),"")),"")</f>
        <v/>
      </c>
      <c r="D44" s="105" t="str">
        <f>IFERROR(
  IF($C$4&lt;365,
    IFERROR(
      VLOOKUP(DATE(YEAR('Calculation sheet'!$B44), MONTH('Calculation sheet'!$B44), 1), Rates!$A$2:$B$504, 2, FALSE),
      IFERROR(
        VLOOKUP(DATE(YEAR('Calculation sheet'!$B44), MONTH('Calculation sheet'!$B44)-1, 1), Rates!$A$2:$B$504, 2, FALSE),
        IFERROR(
          VLOOKUP(DATE(YEAR('Calculation sheet'!$B44), MONTH('Calculation sheet'!$B44)-2, 1), Rates!$A$2:$B$504, 2, FALSE),
          VLOOKUP(DATE(YEAR('Calculation sheet'!$B44), MONTH('Calculation sheet'!$B44)-3, 1), Rates!$A$2:$B$504, 2, FALSE)
        )
      )
    ),
  IF($C$4&lt;730,
    IFERROR(
      VLOOKUP(DATE(YEAR('Calculation sheet'!$B44), MONTH('Calculation sheet'!$B44), 1), Rates!$A$2:$C$504, 3, FALSE),
      IFERROR(
        VLOOKUP(DATE(YEAR('Calculation sheet'!$B44), MONTH('Calculation sheet'!$B44)-1, 1), Rates!$A$2:$C$504, 3, FALSE),
        IFERROR(
          VLOOKUP(DATE(YEAR('Calculation sheet'!$B44), MONTH('Calculation sheet'!$B44)-2, 1), Rates!$A$2:$C$504, 3, FALSE),
          VLOOKUP(DATE(YEAR('Calculation sheet'!$B44), MONTH('Calculation sheet'!$B44)-3, 1), Rates!$A$2:$C$504, 3, FALSE)
        )
      )
    ),
  IF($C$4&lt;1095,
    IFERROR(
      VLOOKUP(DATE(YEAR('Calculation sheet'!$B44), MONTH('Calculation sheet'!$B44), 1), Rates!$A$2:$D$504, 4, FALSE),
      IFERROR(
        VLOOKUP(DATE(YEAR('Calculation sheet'!$B44), MONTH('Calculation sheet'!$B44)-1, 1), Rates!$A$2:$D$504, 4, FALSE),
        IFERROR(
          VLOOKUP(DATE(YEAR('Calculation sheet'!$B44), MONTH('Calculation sheet'!$B44)-2, 1), Rates!$A$2:$D$504, 4, FALSE),
          VLOOKUP(DATE(YEAR('Calculation sheet'!$B44), MONTH('Calculation sheet'!$B44)-3, 1), Rates!$A$2:$D$504, 4, FALSE)
        )
      )
    ),
  IF($C$4&lt;1460,
    IFERROR(
      VLOOKUP(DATE(YEAR('Calculation sheet'!$B44), MONTH('Calculation sheet'!$B44), 1), Rates!$A$2:$E$504, 5, FALSE),
      IFERROR(
        VLOOKUP(DATE(YEAR('Calculation sheet'!$B44), MONTH('Calculation sheet'!$B44)-1, 1), Rates!$A$2:$E$504, 5, FALSE),
        IFERROR(
          VLOOKUP(DATE(YEAR('Calculation sheet'!$B44), MONTH('Calculation sheet'!$B44)-2, 1), Rates!$A$2:$E$504, 5, FALSE),
          VLOOKUP(DATE(YEAR('Calculation sheet'!$B44), MONTH('Calculation sheet'!$B44)-3, 1), Rates!$A$2:$E$504, 5, FALSE)
        )
      )
    ),
  IF($C$4&lt;1825,
    IFERROR(
      VLOOKUP(DATE(YEAR('Calculation sheet'!$B44), MONTH('Calculation sheet'!$B44), 1), Rates!$A$2:$F$504, 6, FALSE),
      IFERROR(
        VLOOKUP(DATE(YEAR('Calculation sheet'!$B44), MONTH('Calculation sheet'!$B44)-1, 1), Rates!$A$2:$F$504, 6, FALSE),
        IFERROR(
          VLOOKUP(DATE(YEAR('Calculation sheet'!$B44), MONTH('Calculation sheet'!$B44)-2, 1), Rates!$A$2:$F$504, 6, FALSE),
          VLOOKUP(DATE(YEAR('Calculation sheet'!$B44), MONTH('Calculation sheet'!$B44)-3, 1), Rates!$A$2:$F$504, 6, FALSE)
        )
      )
    ),
    IFERROR(
      VLOOKUP(DATE(YEAR('Calculation sheet'!$B44), MONTH('Calculation sheet'!$B44), 1), Rates!$A$2:$G$504, 7, FALSE),
      IFERROR(
        VLOOKUP(DATE(YEAR('Calculation sheet'!$B44), MONTH('Calculation sheet'!$B44)-1, 1), Rates!$A$2:$G$504, 7, FALSE),
        IFERROR(
          VLOOKUP(DATE(YEAR('Calculation sheet'!$B44), MONTH('Calculation sheet'!$B44)-2, 1), Rates!$A$2:$G$504, 7, FALSE),
          VLOOKUP(DATE(YEAR('Calculation sheet'!$B44), MONTH('Calculation sheet'!$B44)-3, 1), Rates!$A$2:$G$504, 7, FALSE)
        )
      )
    )
  ))))),
  ""
)</f>
        <v/>
      </c>
      <c r="E44" s="113" t="str">
        <f>IF(AND('Calculation sheet'!$C44&lt;&gt;0,'Calculation sheet'!$D44=0%),D43,'Calculation sheet'!$D44)</f>
        <v/>
      </c>
      <c r="F44" s="105" t="str">
        <f t="shared" si="0"/>
        <v/>
      </c>
      <c r="G44" s="106" t="str">
        <f>IFERROR(IF('Calculation sheet'!$F44&lt;&gt;"",$A$4*'Calculation sheet'!$C44*'Calculation sheet'!$F44/N44,""),"")</f>
        <v/>
      </c>
      <c r="H44" s="105" t="str">
        <f>IF(Input!$B$10=Input!$I$2,
  IFERROR(VLOOKUP(DATE(YEAR('Calculation sheet'!$B44), MONTH('Calculation sheet'!$B44), 1), Rates!$A$2:$C$504, 3, FALSE),
  IFERROR(VLOOKUP(DATE(YEAR('Calculation sheet'!$B44), MONTH('Calculation sheet'!$B44)-1, 1), Rates!$A$2:$C$504, 3, FALSE),
  IFERROR(VLOOKUP(DATE(YEAR('Calculation sheet'!$B44), MONTH('Calculation sheet'!$B44)-2, 1), Rates!$A$2:$C$504, 3, FALSE), IFERROR(VLOOKUP(DATE(YEAR('Calculation sheet'!$B44), MONTH('Calculation sheet'!$B44)-3, 1), Rates!$A$2:$C$504, 3, FALSE),
  "")))),
IF(Input!$B$10=Input!$I$3,
  IFERROR(VLOOKUP(DATE(YEAR('Calculation sheet'!$B44), MONTH('Calculation sheet'!$B44), 1), Rates!$A$2:$D$504, 4, FALSE),
  IFERROR(VLOOKUP(DATE(YEAR('Calculation sheet'!$B44), MONTH('Calculation sheet'!$B44)-1, 1), Rates!$A$2:$D$504, 4, FALSE),
  IFERROR(VLOOKUP(DATE(YEAR('Calculation sheet'!$B44), MONTH('Calculation sheet'!$B44)-2, 1), Rates!$A$2:$D$504, 4, FALSE), IFERROR(VLOOKUP(DATE(YEAR('Calculation sheet'!$B44), MONTH('Calculation sheet'!$B44)-3, 1), Rates!$A$2:$D$504, 4, FALSE),
  "")))),
IF(Input!$B$10=Input!$I$4,
  IFERROR(VLOOKUP(DATE(YEAR('Calculation sheet'!$B44), MONTH('Calculation sheet'!$B44), 1), Rates!$A$2:$E$504, 5, FALSE),
  IFERROR(VLOOKUP(DATE(YEAR('Calculation sheet'!$B44), MONTH('Calculation sheet'!$B44)-1, 1), Rates!$A$2:$E$504, 5, FALSE),
  IFERROR(VLOOKUP(DATE(YEAR('Calculation sheet'!$B44), MONTH('Calculation sheet'!$B44)-2, 1), Rates!$A$2:$E$504, 5, FALSE), IFERROR(VLOOKUP(DATE(YEAR('Calculation sheet'!$B44), MONTH('Calculation sheet'!$B44)-3, 1), Rates!$A$2:$E$504, 5, FALSE),
  "")))),
IF(Input!$B$10=Input!$I$5,
  IFERROR(VLOOKUP(DATE(YEAR('Calculation sheet'!$B44), MONTH('Calculation sheet'!$B44), 1), Rates!$A$2:$F$504, 6, FALSE),
  IFERROR(VLOOKUP(DATE(YEAR('Calculation sheet'!$B44), MONTH('Calculation sheet'!$B44)-1, 1), Rates!$A$2:$F$504, 6, FALSE),
  IFERROR(VLOOKUP(DATE(YEAR('Calculation sheet'!$B44), MONTH('Calculation sheet'!$B44)-2, 1), Rates!$A$2:$F$504, 6, FALSE), IFERROR(VLOOKUP(DATE(YEAR('Calculation sheet'!$B44), MONTH('Calculation sheet'!$B44)-3, 1), Rates!$A$2:$F$504, 6, FALSE),
  "")))),
IF(Input!$B$10=Input!$I$6,
  IFERROR(VLOOKUP(DATE(YEAR('Calculation sheet'!$B44), MONTH('Calculation sheet'!$B44), 1), Rates!$A$2:$G$504, 7, FALSE),
  IFERROR(VLOOKUP(DATE(YEAR('Calculation sheet'!$B44), MONTH('Calculation sheet'!$B44)-1, 1), Rates!$A$2:$G$504, 7, FALSE),
  IFERROR(VLOOKUP(DATE(YEAR('Calculation sheet'!$B44), MONTH('Calculation sheet'!$B44)-2, 1), Rates!$A$2:$G$504, 7, FALSE), IFERROR(VLOOKUP(DATE(YEAR('Calculation sheet'!$B44), MONTH('Calculation sheet'!$B44)-3, 1), Rates!$A$2:$G$504, 7, FALSE),
  "")))),
"")))))</f>
        <v/>
      </c>
      <c r="I44" s="114" t="str">
        <f>IF(AND('Calculation sheet'!$C44&lt;&gt;0,'Calculation sheet'!$H44=0%),H43,'Calculation sheet'!$H44)</f>
        <v/>
      </c>
      <c r="J44" s="108" t="str">
        <f t="shared" si="1"/>
        <v/>
      </c>
      <c r="K44" s="109" t="str">
        <f>IFERROR($A$4*'Calculation sheet'!$C44*'Calculation sheet'!$J44/N44,"")</f>
        <v/>
      </c>
      <c r="L44" s="115" t="str">
        <f>IFERROR('Calculation sheet'!$K44-'Calculation sheet'!$G44,"")</f>
        <v/>
      </c>
      <c r="M44" t="str">
        <f t="shared" si="2"/>
        <v/>
      </c>
      <c r="N44" s="133" t="str">
        <f t="shared" si="3"/>
        <v/>
      </c>
      <c r="O44" s="54"/>
      <c r="P44" s="54"/>
    </row>
    <row r="45" spans="1:16" x14ac:dyDescent="0.25">
      <c r="A45" s="100">
        <v>39</v>
      </c>
      <c r="B45" s="103" t="str">
        <f>IFERROR(IF(DATE(YEAR(B44),MONTH(B44),1)&gt;=DATE(YEAR(Input!$E$4),MONTH(Input!$E$4),1),"",DATE(YEAR(B44),MONTH(B44)+1,1)),"")</f>
        <v/>
      </c>
      <c r="C45" s="104" t="str">
        <f>IFERROR(IF(DATE(YEAR('Calculation sheet'!$B45),MONTH('Calculation sheet'!$B45),1)=DATE(YEAR(Input!$E$4),MONTH(Input!$E$4),1),Input!$H$4,IF('Calculation sheet'!$B45&lt;&gt;"",DAY(EOMONTH('Calculation sheet'!$B45,0)),"")),"")</f>
        <v/>
      </c>
      <c r="D45" s="105" t="str">
        <f>IFERROR(
  IF($C$4&lt;365,
    IFERROR(
      VLOOKUP(DATE(YEAR('Calculation sheet'!$B45), MONTH('Calculation sheet'!$B45), 1), Rates!$A$2:$B$504, 2, FALSE),
      IFERROR(
        VLOOKUP(DATE(YEAR('Calculation sheet'!$B45), MONTH('Calculation sheet'!$B45)-1, 1), Rates!$A$2:$B$504, 2, FALSE),
        IFERROR(
          VLOOKUP(DATE(YEAR('Calculation sheet'!$B45), MONTH('Calculation sheet'!$B45)-2, 1), Rates!$A$2:$B$504, 2, FALSE),
          VLOOKUP(DATE(YEAR('Calculation sheet'!$B45), MONTH('Calculation sheet'!$B45)-3, 1), Rates!$A$2:$B$504, 2, FALSE)
        )
      )
    ),
  IF($C$4&lt;730,
    IFERROR(
      VLOOKUP(DATE(YEAR('Calculation sheet'!$B45), MONTH('Calculation sheet'!$B45), 1), Rates!$A$2:$C$504, 3, FALSE),
      IFERROR(
        VLOOKUP(DATE(YEAR('Calculation sheet'!$B45), MONTH('Calculation sheet'!$B45)-1, 1), Rates!$A$2:$C$504, 3, FALSE),
        IFERROR(
          VLOOKUP(DATE(YEAR('Calculation sheet'!$B45), MONTH('Calculation sheet'!$B45)-2, 1), Rates!$A$2:$C$504, 3, FALSE),
          VLOOKUP(DATE(YEAR('Calculation sheet'!$B45), MONTH('Calculation sheet'!$B45)-3, 1), Rates!$A$2:$C$504, 3, FALSE)
        )
      )
    ),
  IF($C$4&lt;1095,
    IFERROR(
      VLOOKUP(DATE(YEAR('Calculation sheet'!$B45), MONTH('Calculation sheet'!$B45), 1), Rates!$A$2:$D$504, 4, FALSE),
      IFERROR(
        VLOOKUP(DATE(YEAR('Calculation sheet'!$B45), MONTH('Calculation sheet'!$B45)-1, 1), Rates!$A$2:$D$504, 4, FALSE),
        IFERROR(
          VLOOKUP(DATE(YEAR('Calculation sheet'!$B45), MONTH('Calculation sheet'!$B45)-2, 1), Rates!$A$2:$D$504, 4, FALSE),
          VLOOKUP(DATE(YEAR('Calculation sheet'!$B45), MONTH('Calculation sheet'!$B45)-3, 1), Rates!$A$2:$D$504, 4, FALSE)
        )
      )
    ),
  IF($C$4&lt;1460,
    IFERROR(
      VLOOKUP(DATE(YEAR('Calculation sheet'!$B45), MONTH('Calculation sheet'!$B45), 1), Rates!$A$2:$E$504, 5, FALSE),
      IFERROR(
        VLOOKUP(DATE(YEAR('Calculation sheet'!$B45), MONTH('Calculation sheet'!$B45)-1, 1), Rates!$A$2:$E$504, 5, FALSE),
        IFERROR(
          VLOOKUP(DATE(YEAR('Calculation sheet'!$B45), MONTH('Calculation sheet'!$B45)-2, 1), Rates!$A$2:$E$504, 5, FALSE),
          VLOOKUP(DATE(YEAR('Calculation sheet'!$B45), MONTH('Calculation sheet'!$B45)-3, 1), Rates!$A$2:$E$504, 5, FALSE)
        )
      )
    ),
  IF($C$4&lt;1825,
    IFERROR(
      VLOOKUP(DATE(YEAR('Calculation sheet'!$B45), MONTH('Calculation sheet'!$B45), 1), Rates!$A$2:$F$504, 6, FALSE),
      IFERROR(
        VLOOKUP(DATE(YEAR('Calculation sheet'!$B45), MONTH('Calculation sheet'!$B45)-1, 1), Rates!$A$2:$F$504, 6, FALSE),
        IFERROR(
          VLOOKUP(DATE(YEAR('Calculation sheet'!$B45), MONTH('Calculation sheet'!$B45)-2, 1), Rates!$A$2:$F$504, 6, FALSE),
          VLOOKUP(DATE(YEAR('Calculation sheet'!$B45), MONTH('Calculation sheet'!$B45)-3, 1), Rates!$A$2:$F$504, 6, FALSE)
        )
      )
    ),
    IFERROR(
      VLOOKUP(DATE(YEAR('Calculation sheet'!$B45), MONTH('Calculation sheet'!$B45), 1), Rates!$A$2:$G$504, 7, FALSE),
      IFERROR(
        VLOOKUP(DATE(YEAR('Calculation sheet'!$B45), MONTH('Calculation sheet'!$B45)-1, 1), Rates!$A$2:$G$504, 7, FALSE),
        IFERROR(
          VLOOKUP(DATE(YEAR('Calculation sheet'!$B45), MONTH('Calculation sheet'!$B45)-2, 1), Rates!$A$2:$G$504, 7, FALSE),
          VLOOKUP(DATE(YEAR('Calculation sheet'!$B45), MONTH('Calculation sheet'!$B45)-3, 1), Rates!$A$2:$G$504, 7, FALSE)
        )
      )
    )
  ))))),
  ""
)</f>
        <v/>
      </c>
      <c r="E45" s="105" t="str">
        <f>IF(AND('Calculation sheet'!$C45&lt;&gt;0,'Calculation sheet'!$D45=0%),D44,'Calculation sheet'!$D45)</f>
        <v/>
      </c>
      <c r="F45" s="105" t="str">
        <f t="shared" si="0"/>
        <v/>
      </c>
      <c r="G45" s="106" t="str">
        <f>IFERROR(IF('Calculation sheet'!$F45&lt;&gt;"",$A$4*'Calculation sheet'!$C45*'Calculation sheet'!$F45/N45,""),"")</f>
        <v/>
      </c>
      <c r="H45" s="105" t="str">
        <f>IF(Input!$B$10=Input!$I$2,
  IFERROR(VLOOKUP(DATE(YEAR('Calculation sheet'!$B45), MONTH('Calculation sheet'!$B45), 1), Rates!$A$2:$C$504, 3, FALSE),
  IFERROR(VLOOKUP(DATE(YEAR('Calculation sheet'!$B45), MONTH('Calculation sheet'!$B45)-1, 1), Rates!$A$2:$C$504, 3, FALSE),
  IFERROR(VLOOKUP(DATE(YEAR('Calculation sheet'!$B45), MONTH('Calculation sheet'!$B45)-2, 1), Rates!$A$2:$C$504, 3, FALSE), IFERROR(VLOOKUP(DATE(YEAR('Calculation sheet'!$B45), MONTH('Calculation sheet'!$B45)-3, 1), Rates!$A$2:$C$504, 3, FALSE),
  "")))),
IF(Input!$B$10=Input!$I$3,
  IFERROR(VLOOKUP(DATE(YEAR('Calculation sheet'!$B45), MONTH('Calculation sheet'!$B45), 1), Rates!$A$2:$D$504, 4, FALSE),
  IFERROR(VLOOKUP(DATE(YEAR('Calculation sheet'!$B45), MONTH('Calculation sheet'!$B45)-1, 1), Rates!$A$2:$D$504, 4, FALSE),
  IFERROR(VLOOKUP(DATE(YEAR('Calculation sheet'!$B45), MONTH('Calculation sheet'!$B45)-2, 1), Rates!$A$2:$D$504, 4, FALSE), IFERROR(VLOOKUP(DATE(YEAR('Calculation sheet'!$B45), MONTH('Calculation sheet'!$B45)-3, 1), Rates!$A$2:$D$504, 4, FALSE),
  "")))),
IF(Input!$B$10=Input!$I$4,
  IFERROR(VLOOKUP(DATE(YEAR('Calculation sheet'!$B45), MONTH('Calculation sheet'!$B45), 1), Rates!$A$2:$E$504, 5, FALSE),
  IFERROR(VLOOKUP(DATE(YEAR('Calculation sheet'!$B45), MONTH('Calculation sheet'!$B45)-1, 1), Rates!$A$2:$E$504, 5, FALSE),
  IFERROR(VLOOKUP(DATE(YEAR('Calculation sheet'!$B45), MONTH('Calculation sheet'!$B45)-2, 1), Rates!$A$2:$E$504, 5, FALSE), IFERROR(VLOOKUP(DATE(YEAR('Calculation sheet'!$B45), MONTH('Calculation sheet'!$B45)-3, 1), Rates!$A$2:$E$504, 5, FALSE),
  "")))),
IF(Input!$B$10=Input!$I$5,
  IFERROR(VLOOKUP(DATE(YEAR('Calculation sheet'!$B45), MONTH('Calculation sheet'!$B45), 1), Rates!$A$2:$F$504, 6, FALSE),
  IFERROR(VLOOKUP(DATE(YEAR('Calculation sheet'!$B45), MONTH('Calculation sheet'!$B45)-1, 1), Rates!$A$2:$F$504, 6, FALSE),
  IFERROR(VLOOKUP(DATE(YEAR('Calculation sheet'!$B45), MONTH('Calculation sheet'!$B45)-2, 1), Rates!$A$2:$F$504, 6, FALSE), IFERROR(VLOOKUP(DATE(YEAR('Calculation sheet'!$B45), MONTH('Calculation sheet'!$B45)-3, 1), Rates!$A$2:$F$504, 6, FALSE),
  "")))),
IF(Input!$B$10=Input!$I$6,
  IFERROR(VLOOKUP(DATE(YEAR('Calculation sheet'!$B45), MONTH('Calculation sheet'!$B45), 1), Rates!$A$2:$G$504, 7, FALSE),
  IFERROR(VLOOKUP(DATE(YEAR('Calculation sheet'!$B45), MONTH('Calculation sheet'!$B45)-1, 1), Rates!$A$2:$G$504, 7, FALSE),
  IFERROR(VLOOKUP(DATE(YEAR('Calculation sheet'!$B45), MONTH('Calculation sheet'!$B45)-2, 1), Rates!$A$2:$G$504, 7, FALSE), IFERROR(VLOOKUP(DATE(YEAR('Calculation sheet'!$B45), MONTH('Calculation sheet'!$B45)-3, 1), Rates!$A$2:$G$504, 7, FALSE),
  "")))),
"")))))</f>
        <v/>
      </c>
      <c r="I45" s="107" t="str">
        <f>IF(AND('Calculation sheet'!$C45&lt;&gt;0,'Calculation sheet'!$H45=0%),H44,'Calculation sheet'!$H45)</f>
        <v/>
      </c>
      <c r="J45" s="108" t="str">
        <f t="shared" si="1"/>
        <v/>
      </c>
      <c r="K45" s="109" t="str">
        <f>IFERROR($A$4*'Calculation sheet'!$C45*'Calculation sheet'!$J45/N45,"")</f>
        <v/>
      </c>
      <c r="L45" s="110" t="str">
        <f>IFERROR('Calculation sheet'!$K45-'Calculation sheet'!$G45,"")</f>
        <v/>
      </c>
      <c r="M45" t="str">
        <f t="shared" si="2"/>
        <v/>
      </c>
      <c r="N45" s="133" t="str">
        <f t="shared" si="3"/>
        <v/>
      </c>
      <c r="O45" s="54"/>
      <c r="P45" s="54"/>
    </row>
    <row r="46" spans="1:16" x14ac:dyDescent="0.25">
      <c r="A46" s="101">
        <v>40</v>
      </c>
      <c r="B46" s="111" t="str">
        <f>IFERROR(IF(DATE(YEAR(B45),MONTH(B45),1)&gt;=DATE(YEAR(Input!$E$4),MONTH(Input!$E$4),1),"",DATE(YEAR(B45),MONTH(B45)+1,1)),"")</f>
        <v/>
      </c>
      <c r="C46" s="112" t="str">
        <f>IFERROR(IF(DATE(YEAR('Calculation sheet'!$B46),MONTH('Calculation sheet'!$B46),1)=DATE(YEAR(Input!$E$4),MONTH(Input!$E$4),1),Input!$H$4,IF('Calculation sheet'!$B46&lt;&gt;"",DAY(EOMONTH('Calculation sheet'!$B46,0)),"")),"")</f>
        <v/>
      </c>
      <c r="D46" s="105" t="str">
        <f>IFERROR(
  IF($C$4&lt;365,
    IFERROR(
      VLOOKUP(DATE(YEAR('Calculation sheet'!$B46), MONTH('Calculation sheet'!$B46), 1), Rates!$A$2:$B$504, 2, FALSE),
      IFERROR(
        VLOOKUP(DATE(YEAR('Calculation sheet'!$B46), MONTH('Calculation sheet'!$B46)-1, 1), Rates!$A$2:$B$504, 2, FALSE),
        IFERROR(
          VLOOKUP(DATE(YEAR('Calculation sheet'!$B46), MONTH('Calculation sheet'!$B46)-2, 1), Rates!$A$2:$B$504, 2, FALSE),
          VLOOKUP(DATE(YEAR('Calculation sheet'!$B46), MONTH('Calculation sheet'!$B46)-3, 1), Rates!$A$2:$B$504, 2, FALSE)
        )
      )
    ),
  IF($C$4&lt;730,
    IFERROR(
      VLOOKUP(DATE(YEAR('Calculation sheet'!$B46), MONTH('Calculation sheet'!$B46), 1), Rates!$A$2:$C$504, 3, FALSE),
      IFERROR(
        VLOOKUP(DATE(YEAR('Calculation sheet'!$B46), MONTH('Calculation sheet'!$B46)-1, 1), Rates!$A$2:$C$504, 3, FALSE),
        IFERROR(
          VLOOKUP(DATE(YEAR('Calculation sheet'!$B46), MONTH('Calculation sheet'!$B46)-2, 1), Rates!$A$2:$C$504, 3, FALSE),
          VLOOKUP(DATE(YEAR('Calculation sheet'!$B46), MONTH('Calculation sheet'!$B46)-3, 1), Rates!$A$2:$C$504, 3, FALSE)
        )
      )
    ),
  IF($C$4&lt;1095,
    IFERROR(
      VLOOKUP(DATE(YEAR('Calculation sheet'!$B46), MONTH('Calculation sheet'!$B46), 1), Rates!$A$2:$D$504, 4, FALSE),
      IFERROR(
        VLOOKUP(DATE(YEAR('Calculation sheet'!$B46), MONTH('Calculation sheet'!$B46)-1, 1), Rates!$A$2:$D$504, 4, FALSE),
        IFERROR(
          VLOOKUP(DATE(YEAR('Calculation sheet'!$B46), MONTH('Calculation sheet'!$B46)-2, 1), Rates!$A$2:$D$504, 4, FALSE),
          VLOOKUP(DATE(YEAR('Calculation sheet'!$B46), MONTH('Calculation sheet'!$B46)-3, 1), Rates!$A$2:$D$504, 4, FALSE)
        )
      )
    ),
  IF($C$4&lt;1460,
    IFERROR(
      VLOOKUP(DATE(YEAR('Calculation sheet'!$B46), MONTH('Calculation sheet'!$B46), 1), Rates!$A$2:$E$504, 5, FALSE),
      IFERROR(
        VLOOKUP(DATE(YEAR('Calculation sheet'!$B46), MONTH('Calculation sheet'!$B46)-1, 1), Rates!$A$2:$E$504, 5, FALSE),
        IFERROR(
          VLOOKUP(DATE(YEAR('Calculation sheet'!$B46), MONTH('Calculation sheet'!$B46)-2, 1), Rates!$A$2:$E$504, 5, FALSE),
          VLOOKUP(DATE(YEAR('Calculation sheet'!$B46), MONTH('Calculation sheet'!$B46)-3, 1), Rates!$A$2:$E$504, 5, FALSE)
        )
      )
    ),
  IF($C$4&lt;1825,
    IFERROR(
      VLOOKUP(DATE(YEAR('Calculation sheet'!$B46), MONTH('Calculation sheet'!$B46), 1), Rates!$A$2:$F$504, 6, FALSE),
      IFERROR(
        VLOOKUP(DATE(YEAR('Calculation sheet'!$B46), MONTH('Calculation sheet'!$B46)-1, 1), Rates!$A$2:$F$504, 6, FALSE),
        IFERROR(
          VLOOKUP(DATE(YEAR('Calculation sheet'!$B46), MONTH('Calculation sheet'!$B46)-2, 1), Rates!$A$2:$F$504, 6, FALSE),
          VLOOKUP(DATE(YEAR('Calculation sheet'!$B46), MONTH('Calculation sheet'!$B46)-3, 1), Rates!$A$2:$F$504, 6, FALSE)
        )
      )
    ),
    IFERROR(
      VLOOKUP(DATE(YEAR('Calculation sheet'!$B46), MONTH('Calculation sheet'!$B46), 1), Rates!$A$2:$G$504, 7, FALSE),
      IFERROR(
        VLOOKUP(DATE(YEAR('Calculation sheet'!$B46), MONTH('Calculation sheet'!$B46)-1, 1), Rates!$A$2:$G$504, 7, FALSE),
        IFERROR(
          VLOOKUP(DATE(YEAR('Calculation sheet'!$B46), MONTH('Calculation sheet'!$B46)-2, 1), Rates!$A$2:$G$504, 7, FALSE),
          VLOOKUP(DATE(YEAR('Calculation sheet'!$B46), MONTH('Calculation sheet'!$B46)-3, 1), Rates!$A$2:$G$504, 7, FALSE)
        )
      )
    )
  ))))),
  ""
)</f>
        <v/>
      </c>
      <c r="E46" s="113" t="str">
        <f>IF(AND('Calculation sheet'!$C46&lt;&gt;0,'Calculation sheet'!$D46=0%),D45,'Calculation sheet'!$D46)</f>
        <v/>
      </c>
      <c r="F46" s="105" t="str">
        <f t="shared" si="0"/>
        <v/>
      </c>
      <c r="G46" s="106" t="str">
        <f>IFERROR(IF('Calculation sheet'!$F46&lt;&gt;"",$A$4*'Calculation sheet'!$C46*'Calculation sheet'!$F46/N46,""),"")</f>
        <v/>
      </c>
      <c r="H46" s="105" t="str">
        <f>IF(Input!$B$10=Input!$I$2,
  IFERROR(VLOOKUP(DATE(YEAR('Calculation sheet'!$B46), MONTH('Calculation sheet'!$B46), 1), Rates!$A$2:$C$504, 3, FALSE),
  IFERROR(VLOOKUP(DATE(YEAR('Calculation sheet'!$B46), MONTH('Calculation sheet'!$B46)-1, 1), Rates!$A$2:$C$504, 3, FALSE),
  IFERROR(VLOOKUP(DATE(YEAR('Calculation sheet'!$B46), MONTH('Calculation sheet'!$B46)-2, 1), Rates!$A$2:$C$504, 3, FALSE), IFERROR(VLOOKUP(DATE(YEAR('Calculation sheet'!$B46), MONTH('Calculation sheet'!$B46)-3, 1), Rates!$A$2:$C$504, 3, FALSE),
  "")))),
IF(Input!$B$10=Input!$I$3,
  IFERROR(VLOOKUP(DATE(YEAR('Calculation sheet'!$B46), MONTH('Calculation sheet'!$B46), 1), Rates!$A$2:$D$504, 4, FALSE),
  IFERROR(VLOOKUP(DATE(YEAR('Calculation sheet'!$B46), MONTH('Calculation sheet'!$B46)-1, 1), Rates!$A$2:$D$504, 4, FALSE),
  IFERROR(VLOOKUP(DATE(YEAR('Calculation sheet'!$B46), MONTH('Calculation sheet'!$B46)-2, 1), Rates!$A$2:$D$504, 4, FALSE), IFERROR(VLOOKUP(DATE(YEAR('Calculation sheet'!$B46), MONTH('Calculation sheet'!$B46)-3, 1), Rates!$A$2:$D$504, 4, FALSE),
  "")))),
IF(Input!$B$10=Input!$I$4,
  IFERROR(VLOOKUP(DATE(YEAR('Calculation sheet'!$B46), MONTH('Calculation sheet'!$B46), 1), Rates!$A$2:$E$504, 5, FALSE),
  IFERROR(VLOOKUP(DATE(YEAR('Calculation sheet'!$B46), MONTH('Calculation sheet'!$B46)-1, 1), Rates!$A$2:$E$504, 5, FALSE),
  IFERROR(VLOOKUP(DATE(YEAR('Calculation sheet'!$B46), MONTH('Calculation sheet'!$B46)-2, 1), Rates!$A$2:$E$504, 5, FALSE), IFERROR(VLOOKUP(DATE(YEAR('Calculation sheet'!$B46), MONTH('Calculation sheet'!$B46)-3, 1), Rates!$A$2:$E$504, 5, FALSE),
  "")))),
IF(Input!$B$10=Input!$I$5,
  IFERROR(VLOOKUP(DATE(YEAR('Calculation sheet'!$B46), MONTH('Calculation sheet'!$B46), 1), Rates!$A$2:$F$504, 6, FALSE),
  IFERROR(VLOOKUP(DATE(YEAR('Calculation sheet'!$B46), MONTH('Calculation sheet'!$B46)-1, 1), Rates!$A$2:$F$504, 6, FALSE),
  IFERROR(VLOOKUP(DATE(YEAR('Calculation sheet'!$B46), MONTH('Calculation sheet'!$B46)-2, 1), Rates!$A$2:$F$504, 6, FALSE), IFERROR(VLOOKUP(DATE(YEAR('Calculation sheet'!$B46), MONTH('Calculation sheet'!$B46)-3, 1), Rates!$A$2:$F$504, 6, FALSE),
  "")))),
IF(Input!$B$10=Input!$I$6,
  IFERROR(VLOOKUP(DATE(YEAR('Calculation sheet'!$B46), MONTH('Calculation sheet'!$B46), 1), Rates!$A$2:$G$504, 7, FALSE),
  IFERROR(VLOOKUP(DATE(YEAR('Calculation sheet'!$B46), MONTH('Calculation sheet'!$B46)-1, 1), Rates!$A$2:$G$504, 7, FALSE),
  IFERROR(VLOOKUP(DATE(YEAR('Calculation sheet'!$B46), MONTH('Calculation sheet'!$B46)-2, 1), Rates!$A$2:$G$504, 7, FALSE), IFERROR(VLOOKUP(DATE(YEAR('Calculation sheet'!$B46), MONTH('Calculation sheet'!$B46)-3, 1), Rates!$A$2:$G$504, 7, FALSE),
  "")))),
"")))))</f>
        <v/>
      </c>
      <c r="I46" s="114" t="str">
        <f>IF(AND('Calculation sheet'!$C46&lt;&gt;0,'Calculation sheet'!$H46=0%),H45,'Calculation sheet'!$H46)</f>
        <v/>
      </c>
      <c r="J46" s="108" t="str">
        <f t="shared" si="1"/>
        <v/>
      </c>
      <c r="K46" s="109" t="str">
        <f>IFERROR($A$4*'Calculation sheet'!$C46*'Calculation sheet'!$J46/N46,"")</f>
        <v/>
      </c>
      <c r="L46" s="115" t="str">
        <f>IFERROR('Calculation sheet'!$K46-'Calculation sheet'!$G46,"")</f>
        <v/>
      </c>
      <c r="M46" t="str">
        <f t="shared" si="2"/>
        <v/>
      </c>
      <c r="N46" s="133" t="str">
        <f t="shared" si="3"/>
        <v/>
      </c>
      <c r="O46" s="54"/>
      <c r="P46" s="54"/>
    </row>
    <row r="47" spans="1:16" x14ac:dyDescent="0.25">
      <c r="A47" s="100">
        <v>41</v>
      </c>
      <c r="B47" s="103" t="str">
        <f>IFERROR(IF(DATE(YEAR(B46),MONTH(B46),1)&gt;=DATE(YEAR(Input!$E$4),MONTH(Input!$E$4),1),"",DATE(YEAR(B46),MONTH(B46)+1,1)),"")</f>
        <v/>
      </c>
      <c r="C47" s="104" t="str">
        <f>IFERROR(IF(DATE(YEAR('Calculation sheet'!$B47),MONTH('Calculation sheet'!$B47),1)=DATE(YEAR(Input!$E$4),MONTH(Input!$E$4),1),Input!$H$4,IF('Calculation sheet'!$B47&lt;&gt;"",DAY(EOMONTH('Calculation sheet'!$B47,0)),"")),"")</f>
        <v/>
      </c>
      <c r="D47" s="105" t="str">
        <f>IFERROR(
  IF($C$4&lt;365,
    IFERROR(
      VLOOKUP(DATE(YEAR('Calculation sheet'!$B47), MONTH('Calculation sheet'!$B47), 1), Rates!$A$2:$B$504, 2, FALSE),
      IFERROR(
        VLOOKUP(DATE(YEAR('Calculation sheet'!$B47), MONTH('Calculation sheet'!$B47)-1, 1), Rates!$A$2:$B$504, 2, FALSE),
        IFERROR(
          VLOOKUP(DATE(YEAR('Calculation sheet'!$B47), MONTH('Calculation sheet'!$B47)-2, 1), Rates!$A$2:$B$504, 2, FALSE),
          VLOOKUP(DATE(YEAR('Calculation sheet'!$B47), MONTH('Calculation sheet'!$B47)-3, 1), Rates!$A$2:$B$504, 2, FALSE)
        )
      )
    ),
  IF($C$4&lt;730,
    IFERROR(
      VLOOKUP(DATE(YEAR('Calculation sheet'!$B47), MONTH('Calculation sheet'!$B47), 1), Rates!$A$2:$C$504, 3, FALSE),
      IFERROR(
        VLOOKUP(DATE(YEAR('Calculation sheet'!$B47), MONTH('Calculation sheet'!$B47)-1, 1), Rates!$A$2:$C$504, 3, FALSE),
        IFERROR(
          VLOOKUP(DATE(YEAR('Calculation sheet'!$B47), MONTH('Calculation sheet'!$B47)-2, 1), Rates!$A$2:$C$504, 3, FALSE),
          VLOOKUP(DATE(YEAR('Calculation sheet'!$B47), MONTH('Calculation sheet'!$B47)-3, 1), Rates!$A$2:$C$504, 3, FALSE)
        )
      )
    ),
  IF($C$4&lt;1095,
    IFERROR(
      VLOOKUP(DATE(YEAR('Calculation sheet'!$B47), MONTH('Calculation sheet'!$B47), 1), Rates!$A$2:$D$504, 4, FALSE),
      IFERROR(
        VLOOKUP(DATE(YEAR('Calculation sheet'!$B47), MONTH('Calculation sheet'!$B47)-1, 1), Rates!$A$2:$D$504, 4, FALSE),
        IFERROR(
          VLOOKUP(DATE(YEAR('Calculation sheet'!$B47), MONTH('Calculation sheet'!$B47)-2, 1), Rates!$A$2:$D$504, 4, FALSE),
          VLOOKUP(DATE(YEAR('Calculation sheet'!$B47), MONTH('Calculation sheet'!$B47)-3, 1), Rates!$A$2:$D$504, 4, FALSE)
        )
      )
    ),
  IF($C$4&lt;1460,
    IFERROR(
      VLOOKUP(DATE(YEAR('Calculation sheet'!$B47), MONTH('Calculation sheet'!$B47), 1), Rates!$A$2:$E$504, 5, FALSE),
      IFERROR(
        VLOOKUP(DATE(YEAR('Calculation sheet'!$B47), MONTH('Calculation sheet'!$B47)-1, 1), Rates!$A$2:$E$504, 5, FALSE),
        IFERROR(
          VLOOKUP(DATE(YEAR('Calculation sheet'!$B47), MONTH('Calculation sheet'!$B47)-2, 1), Rates!$A$2:$E$504, 5, FALSE),
          VLOOKUP(DATE(YEAR('Calculation sheet'!$B47), MONTH('Calculation sheet'!$B47)-3, 1), Rates!$A$2:$E$504, 5, FALSE)
        )
      )
    ),
  IF($C$4&lt;1825,
    IFERROR(
      VLOOKUP(DATE(YEAR('Calculation sheet'!$B47), MONTH('Calculation sheet'!$B47), 1), Rates!$A$2:$F$504, 6, FALSE),
      IFERROR(
        VLOOKUP(DATE(YEAR('Calculation sheet'!$B47), MONTH('Calculation sheet'!$B47)-1, 1), Rates!$A$2:$F$504, 6, FALSE),
        IFERROR(
          VLOOKUP(DATE(YEAR('Calculation sheet'!$B47), MONTH('Calculation sheet'!$B47)-2, 1), Rates!$A$2:$F$504, 6, FALSE),
          VLOOKUP(DATE(YEAR('Calculation sheet'!$B47), MONTH('Calculation sheet'!$B47)-3, 1), Rates!$A$2:$F$504, 6, FALSE)
        )
      )
    ),
    IFERROR(
      VLOOKUP(DATE(YEAR('Calculation sheet'!$B47), MONTH('Calculation sheet'!$B47), 1), Rates!$A$2:$G$504, 7, FALSE),
      IFERROR(
        VLOOKUP(DATE(YEAR('Calculation sheet'!$B47), MONTH('Calculation sheet'!$B47)-1, 1), Rates!$A$2:$G$504, 7, FALSE),
        IFERROR(
          VLOOKUP(DATE(YEAR('Calculation sheet'!$B47), MONTH('Calculation sheet'!$B47)-2, 1), Rates!$A$2:$G$504, 7, FALSE),
          VLOOKUP(DATE(YEAR('Calculation sheet'!$B47), MONTH('Calculation sheet'!$B47)-3, 1), Rates!$A$2:$G$504, 7, FALSE)
        )
      )
    )
  ))))),
  ""
)</f>
        <v/>
      </c>
      <c r="E47" s="105" t="str">
        <f>IF(AND('Calculation sheet'!$C47&lt;&gt;0,'Calculation sheet'!$D47=0%),D46,'Calculation sheet'!$D47)</f>
        <v/>
      </c>
      <c r="F47" s="105" t="str">
        <f t="shared" si="0"/>
        <v/>
      </c>
      <c r="G47" s="106" t="str">
        <f>IFERROR(IF('Calculation sheet'!$F47&lt;&gt;"",$A$4*'Calculation sheet'!$C47*'Calculation sheet'!$F47/N47,""),"")</f>
        <v/>
      </c>
      <c r="H47" s="105" t="str">
        <f>IF(Input!$B$10=Input!$I$2,
  IFERROR(VLOOKUP(DATE(YEAR('Calculation sheet'!$B47), MONTH('Calculation sheet'!$B47), 1), Rates!$A$2:$C$504, 3, FALSE),
  IFERROR(VLOOKUP(DATE(YEAR('Calculation sheet'!$B47), MONTH('Calculation sheet'!$B47)-1, 1), Rates!$A$2:$C$504, 3, FALSE),
  IFERROR(VLOOKUP(DATE(YEAR('Calculation sheet'!$B47), MONTH('Calculation sheet'!$B47)-2, 1), Rates!$A$2:$C$504, 3, FALSE), IFERROR(VLOOKUP(DATE(YEAR('Calculation sheet'!$B47), MONTH('Calculation sheet'!$B47)-3, 1), Rates!$A$2:$C$504, 3, FALSE),
  "")))),
IF(Input!$B$10=Input!$I$3,
  IFERROR(VLOOKUP(DATE(YEAR('Calculation sheet'!$B47), MONTH('Calculation sheet'!$B47), 1), Rates!$A$2:$D$504, 4, FALSE),
  IFERROR(VLOOKUP(DATE(YEAR('Calculation sheet'!$B47), MONTH('Calculation sheet'!$B47)-1, 1), Rates!$A$2:$D$504, 4, FALSE),
  IFERROR(VLOOKUP(DATE(YEAR('Calculation sheet'!$B47), MONTH('Calculation sheet'!$B47)-2, 1), Rates!$A$2:$D$504, 4, FALSE), IFERROR(VLOOKUP(DATE(YEAR('Calculation sheet'!$B47), MONTH('Calculation sheet'!$B47)-3, 1), Rates!$A$2:$D$504, 4, FALSE),
  "")))),
IF(Input!$B$10=Input!$I$4,
  IFERROR(VLOOKUP(DATE(YEAR('Calculation sheet'!$B47), MONTH('Calculation sheet'!$B47), 1), Rates!$A$2:$E$504, 5, FALSE),
  IFERROR(VLOOKUP(DATE(YEAR('Calculation sheet'!$B47), MONTH('Calculation sheet'!$B47)-1, 1), Rates!$A$2:$E$504, 5, FALSE),
  IFERROR(VLOOKUP(DATE(YEAR('Calculation sheet'!$B47), MONTH('Calculation sheet'!$B47)-2, 1), Rates!$A$2:$E$504, 5, FALSE), IFERROR(VLOOKUP(DATE(YEAR('Calculation sheet'!$B47), MONTH('Calculation sheet'!$B47)-3, 1), Rates!$A$2:$E$504, 5, FALSE),
  "")))),
IF(Input!$B$10=Input!$I$5,
  IFERROR(VLOOKUP(DATE(YEAR('Calculation sheet'!$B47), MONTH('Calculation sheet'!$B47), 1), Rates!$A$2:$F$504, 6, FALSE),
  IFERROR(VLOOKUP(DATE(YEAR('Calculation sheet'!$B47), MONTH('Calculation sheet'!$B47)-1, 1), Rates!$A$2:$F$504, 6, FALSE),
  IFERROR(VLOOKUP(DATE(YEAR('Calculation sheet'!$B47), MONTH('Calculation sheet'!$B47)-2, 1), Rates!$A$2:$F$504, 6, FALSE), IFERROR(VLOOKUP(DATE(YEAR('Calculation sheet'!$B47), MONTH('Calculation sheet'!$B47)-3, 1), Rates!$A$2:$F$504, 6, FALSE),
  "")))),
IF(Input!$B$10=Input!$I$6,
  IFERROR(VLOOKUP(DATE(YEAR('Calculation sheet'!$B47), MONTH('Calculation sheet'!$B47), 1), Rates!$A$2:$G$504, 7, FALSE),
  IFERROR(VLOOKUP(DATE(YEAR('Calculation sheet'!$B47), MONTH('Calculation sheet'!$B47)-1, 1), Rates!$A$2:$G$504, 7, FALSE),
  IFERROR(VLOOKUP(DATE(YEAR('Calculation sheet'!$B47), MONTH('Calculation sheet'!$B47)-2, 1), Rates!$A$2:$G$504, 7, FALSE), IFERROR(VLOOKUP(DATE(YEAR('Calculation sheet'!$B47), MONTH('Calculation sheet'!$B47)-3, 1), Rates!$A$2:$G$504, 7, FALSE),
  "")))),
"")))))</f>
        <v/>
      </c>
      <c r="I47" s="107" t="str">
        <f>IF(AND('Calculation sheet'!$C47&lt;&gt;0,'Calculation sheet'!$H47=0%),H46,'Calculation sheet'!$H47)</f>
        <v/>
      </c>
      <c r="J47" s="108" t="str">
        <f t="shared" si="1"/>
        <v/>
      </c>
      <c r="K47" s="109" t="str">
        <f>IFERROR($A$4*'Calculation sheet'!$C47*'Calculation sheet'!$J47/N47,"")</f>
        <v/>
      </c>
      <c r="L47" s="110" t="str">
        <f>IFERROR('Calculation sheet'!$K47-'Calculation sheet'!$G47,"")</f>
        <v/>
      </c>
      <c r="M47" t="str">
        <f t="shared" si="2"/>
        <v/>
      </c>
      <c r="N47" s="133" t="str">
        <f t="shared" si="3"/>
        <v/>
      </c>
      <c r="O47" s="54"/>
      <c r="P47" s="54"/>
    </row>
    <row r="48" spans="1:16" x14ac:dyDescent="0.25">
      <c r="A48" s="101">
        <v>42</v>
      </c>
      <c r="B48" s="111" t="str">
        <f>IFERROR(IF(DATE(YEAR(B47),MONTH(B47),1)&gt;=DATE(YEAR(Input!$E$4),MONTH(Input!$E$4),1),"",DATE(YEAR(B47),MONTH(B47)+1,1)),"")</f>
        <v/>
      </c>
      <c r="C48" s="112" t="str">
        <f>IFERROR(IF(DATE(YEAR('Calculation sheet'!$B48),MONTH('Calculation sheet'!$B48),1)=DATE(YEAR(Input!$E$4),MONTH(Input!$E$4),1),Input!$H$4,IF('Calculation sheet'!$B48&lt;&gt;"",DAY(EOMONTH('Calculation sheet'!$B48,0)),"")),"")</f>
        <v/>
      </c>
      <c r="D48" s="105" t="str">
        <f>IFERROR(
  IF($C$4&lt;365,
    IFERROR(
      VLOOKUP(DATE(YEAR('Calculation sheet'!$B48), MONTH('Calculation sheet'!$B48), 1), Rates!$A$2:$B$504, 2, FALSE),
      IFERROR(
        VLOOKUP(DATE(YEAR('Calculation sheet'!$B48), MONTH('Calculation sheet'!$B48)-1, 1), Rates!$A$2:$B$504, 2, FALSE),
        IFERROR(
          VLOOKUP(DATE(YEAR('Calculation sheet'!$B48), MONTH('Calculation sheet'!$B48)-2, 1), Rates!$A$2:$B$504, 2, FALSE),
          VLOOKUP(DATE(YEAR('Calculation sheet'!$B48), MONTH('Calculation sheet'!$B48)-3, 1), Rates!$A$2:$B$504, 2, FALSE)
        )
      )
    ),
  IF($C$4&lt;730,
    IFERROR(
      VLOOKUP(DATE(YEAR('Calculation sheet'!$B48), MONTH('Calculation sheet'!$B48), 1), Rates!$A$2:$C$504, 3, FALSE),
      IFERROR(
        VLOOKUP(DATE(YEAR('Calculation sheet'!$B48), MONTH('Calculation sheet'!$B48)-1, 1), Rates!$A$2:$C$504, 3, FALSE),
        IFERROR(
          VLOOKUP(DATE(YEAR('Calculation sheet'!$B48), MONTH('Calculation sheet'!$B48)-2, 1), Rates!$A$2:$C$504, 3, FALSE),
          VLOOKUP(DATE(YEAR('Calculation sheet'!$B48), MONTH('Calculation sheet'!$B48)-3, 1), Rates!$A$2:$C$504, 3, FALSE)
        )
      )
    ),
  IF($C$4&lt;1095,
    IFERROR(
      VLOOKUP(DATE(YEAR('Calculation sheet'!$B48), MONTH('Calculation sheet'!$B48), 1), Rates!$A$2:$D$504, 4, FALSE),
      IFERROR(
        VLOOKUP(DATE(YEAR('Calculation sheet'!$B48), MONTH('Calculation sheet'!$B48)-1, 1), Rates!$A$2:$D$504, 4, FALSE),
        IFERROR(
          VLOOKUP(DATE(YEAR('Calculation sheet'!$B48), MONTH('Calculation sheet'!$B48)-2, 1), Rates!$A$2:$D$504, 4, FALSE),
          VLOOKUP(DATE(YEAR('Calculation sheet'!$B48), MONTH('Calculation sheet'!$B48)-3, 1), Rates!$A$2:$D$504, 4, FALSE)
        )
      )
    ),
  IF($C$4&lt;1460,
    IFERROR(
      VLOOKUP(DATE(YEAR('Calculation sheet'!$B48), MONTH('Calculation sheet'!$B48), 1), Rates!$A$2:$E$504, 5, FALSE),
      IFERROR(
        VLOOKUP(DATE(YEAR('Calculation sheet'!$B48), MONTH('Calculation sheet'!$B48)-1, 1), Rates!$A$2:$E$504, 5, FALSE),
        IFERROR(
          VLOOKUP(DATE(YEAR('Calculation sheet'!$B48), MONTH('Calculation sheet'!$B48)-2, 1), Rates!$A$2:$E$504, 5, FALSE),
          VLOOKUP(DATE(YEAR('Calculation sheet'!$B48), MONTH('Calculation sheet'!$B48)-3, 1), Rates!$A$2:$E$504, 5, FALSE)
        )
      )
    ),
  IF($C$4&lt;1825,
    IFERROR(
      VLOOKUP(DATE(YEAR('Calculation sheet'!$B48), MONTH('Calculation sheet'!$B48), 1), Rates!$A$2:$F$504, 6, FALSE),
      IFERROR(
        VLOOKUP(DATE(YEAR('Calculation sheet'!$B48), MONTH('Calculation sheet'!$B48)-1, 1), Rates!$A$2:$F$504, 6, FALSE),
        IFERROR(
          VLOOKUP(DATE(YEAR('Calculation sheet'!$B48), MONTH('Calculation sheet'!$B48)-2, 1), Rates!$A$2:$F$504, 6, FALSE),
          VLOOKUP(DATE(YEAR('Calculation sheet'!$B48), MONTH('Calculation sheet'!$B48)-3, 1), Rates!$A$2:$F$504, 6, FALSE)
        )
      )
    ),
    IFERROR(
      VLOOKUP(DATE(YEAR('Calculation sheet'!$B48), MONTH('Calculation sheet'!$B48), 1), Rates!$A$2:$G$504, 7, FALSE),
      IFERROR(
        VLOOKUP(DATE(YEAR('Calculation sheet'!$B48), MONTH('Calculation sheet'!$B48)-1, 1), Rates!$A$2:$G$504, 7, FALSE),
        IFERROR(
          VLOOKUP(DATE(YEAR('Calculation sheet'!$B48), MONTH('Calculation sheet'!$B48)-2, 1), Rates!$A$2:$G$504, 7, FALSE),
          VLOOKUP(DATE(YEAR('Calculation sheet'!$B48), MONTH('Calculation sheet'!$B48)-3, 1), Rates!$A$2:$G$504, 7, FALSE)
        )
      )
    )
  ))))),
  ""
)</f>
        <v/>
      </c>
      <c r="E48" s="113" t="str">
        <f>IF(AND('Calculation sheet'!$C48&lt;&gt;0,'Calculation sheet'!$D48=0%),D47,'Calculation sheet'!$D48)</f>
        <v/>
      </c>
      <c r="F48" s="105" t="str">
        <f t="shared" si="0"/>
        <v/>
      </c>
      <c r="G48" s="106" t="str">
        <f>IFERROR(IF('Calculation sheet'!$F48&lt;&gt;"",$A$4*'Calculation sheet'!$C48*'Calculation sheet'!$F48/N48,""),"")</f>
        <v/>
      </c>
      <c r="H48" s="105" t="str">
        <f>IF(Input!$B$10=Input!$I$2,
  IFERROR(VLOOKUP(DATE(YEAR('Calculation sheet'!$B48), MONTH('Calculation sheet'!$B48), 1), Rates!$A$2:$C$504, 3, FALSE),
  IFERROR(VLOOKUP(DATE(YEAR('Calculation sheet'!$B48), MONTH('Calculation sheet'!$B48)-1, 1), Rates!$A$2:$C$504, 3, FALSE),
  IFERROR(VLOOKUP(DATE(YEAR('Calculation sheet'!$B48), MONTH('Calculation sheet'!$B48)-2, 1), Rates!$A$2:$C$504, 3, FALSE), IFERROR(VLOOKUP(DATE(YEAR('Calculation sheet'!$B48), MONTH('Calculation sheet'!$B48)-3, 1), Rates!$A$2:$C$504, 3, FALSE),
  "")))),
IF(Input!$B$10=Input!$I$3,
  IFERROR(VLOOKUP(DATE(YEAR('Calculation sheet'!$B48), MONTH('Calculation sheet'!$B48), 1), Rates!$A$2:$D$504, 4, FALSE),
  IFERROR(VLOOKUP(DATE(YEAR('Calculation sheet'!$B48), MONTH('Calculation sheet'!$B48)-1, 1), Rates!$A$2:$D$504, 4, FALSE),
  IFERROR(VLOOKUP(DATE(YEAR('Calculation sheet'!$B48), MONTH('Calculation sheet'!$B48)-2, 1), Rates!$A$2:$D$504, 4, FALSE), IFERROR(VLOOKUP(DATE(YEAR('Calculation sheet'!$B48), MONTH('Calculation sheet'!$B48)-3, 1), Rates!$A$2:$D$504, 4, FALSE),
  "")))),
IF(Input!$B$10=Input!$I$4,
  IFERROR(VLOOKUP(DATE(YEAR('Calculation sheet'!$B48), MONTH('Calculation sheet'!$B48), 1), Rates!$A$2:$E$504, 5, FALSE),
  IFERROR(VLOOKUP(DATE(YEAR('Calculation sheet'!$B48), MONTH('Calculation sheet'!$B48)-1, 1), Rates!$A$2:$E$504, 5, FALSE),
  IFERROR(VLOOKUP(DATE(YEAR('Calculation sheet'!$B48), MONTH('Calculation sheet'!$B48)-2, 1), Rates!$A$2:$E$504, 5, FALSE), IFERROR(VLOOKUP(DATE(YEAR('Calculation sheet'!$B48), MONTH('Calculation sheet'!$B48)-3, 1), Rates!$A$2:$E$504, 5, FALSE),
  "")))),
IF(Input!$B$10=Input!$I$5,
  IFERROR(VLOOKUP(DATE(YEAR('Calculation sheet'!$B48), MONTH('Calculation sheet'!$B48), 1), Rates!$A$2:$F$504, 6, FALSE),
  IFERROR(VLOOKUP(DATE(YEAR('Calculation sheet'!$B48), MONTH('Calculation sheet'!$B48)-1, 1), Rates!$A$2:$F$504, 6, FALSE),
  IFERROR(VLOOKUP(DATE(YEAR('Calculation sheet'!$B48), MONTH('Calculation sheet'!$B48)-2, 1), Rates!$A$2:$F$504, 6, FALSE), IFERROR(VLOOKUP(DATE(YEAR('Calculation sheet'!$B48), MONTH('Calculation sheet'!$B48)-3, 1), Rates!$A$2:$F$504, 6, FALSE),
  "")))),
IF(Input!$B$10=Input!$I$6,
  IFERROR(VLOOKUP(DATE(YEAR('Calculation sheet'!$B48), MONTH('Calculation sheet'!$B48), 1), Rates!$A$2:$G$504, 7, FALSE),
  IFERROR(VLOOKUP(DATE(YEAR('Calculation sheet'!$B48), MONTH('Calculation sheet'!$B48)-1, 1), Rates!$A$2:$G$504, 7, FALSE),
  IFERROR(VLOOKUP(DATE(YEAR('Calculation sheet'!$B48), MONTH('Calculation sheet'!$B48)-2, 1), Rates!$A$2:$G$504, 7, FALSE), IFERROR(VLOOKUP(DATE(YEAR('Calculation sheet'!$B48), MONTH('Calculation sheet'!$B48)-3, 1), Rates!$A$2:$G$504, 7, FALSE),
  "")))),
"")))))</f>
        <v/>
      </c>
      <c r="I48" s="114" t="str">
        <f>IF(AND('Calculation sheet'!$C48&lt;&gt;0,'Calculation sheet'!$H48=0%),H47,'Calculation sheet'!$H48)</f>
        <v/>
      </c>
      <c r="J48" s="108" t="str">
        <f t="shared" si="1"/>
        <v/>
      </c>
      <c r="K48" s="109" t="str">
        <f>IFERROR($A$4*'Calculation sheet'!$C48*'Calculation sheet'!$J48/N48,"")</f>
        <v/>
      </c>
      <c r="L48" s="115" t="str">
        <f>IFERROR('Calculation sheet'!$K48-'Calculation sheet'!$G48,"")</f>
        <v/>
      </c>
      <c r="M48" t="str">
        <f t="shared" si="2"/>
        <v/>
      </c>
      <c r="N48" s="133" t="str">
        <f t="shared" si="3"/>
        <v/>
      </c>
      <c r="O48" s="54"/>
      <c r="P48" s="54"/>
    </row>
    <row r="49" spans="1:16" x14ac:dyDescent="0.25">
      <c r="A49" s="100">
        <v>43</v>
      </c>
      <c r="B49" s="103" t="str">
        <f>IFERROR(IF(DATE(YEAR(B48),MONTH(B48),1)&gt;=DATE(YEAR(Input!$E$4),MONTH(Input!$E$4),1),"",DATE(YEAR(B48),MONTH(B48)+1,1)),"")</f>
        <v/>
      </c>
      <c r="C49" s="104" t="str">
        <f>IFERROR(IF(DATE(YEAR('Calculation sheet'!$B49),MONTH('Calculation sheet'!$B49),1)=DATE(YEAR(Input!$E$4),MONTH(Input!$E$4),1),Input!$H$4,IF('Calculation sheet'!$B49&lt;&gt;"",DAY(EOMONTH('Calculation sheet'!$B49,0)),"")),"")</f>
        <v/>
      </c>
      <c r="D49" s="105" t="str">
        <f>IFERROR(
  IF($C$4&lt;365,
    IFERROR(
      VLOOKUP(DATE(YEAR('Calculation sheet'!$B49), MONTH('Calculation sheet'!$B49), 1), Rates!$A$2:$B$504, 2, FALSE),
      IFERROR(
        VLOOKUP(DATE(YEAR('Calculation sheet'!$B49), MONTH('Calculation sheet'!$B49)-1, 1), Rates!$A$2:$B$504, 2, FALSE),
        IFERROR(
          VLOOKUP(DATE(YEAR('Calculation sheet'!$B49), MONTH('Calculation sheet'!$B49)-2, 1), Rates!$A$2:$B$504, 2, FALSE),
          VLOOKUP(DATE(YEAR('Calculation sheet'!$B49), MONTH('Calculation sheet'!$B49)-3, 1), Rates!$A$2:$B$504, 2, FALSE)
        )
      )
    ),
  IF($C$4&lt;730,
    IFERROR(
      VLOOKUP(DATE(YEAR('Calculation sheet'!$B49), MONTH('Calculation sheet'!$B49), 1), Rates!$A$2:$C$504, 3, FALSE),
      IFERROR(
        VLOOKUP(DATE(YEAR('Calculation sheet'!$B49), MONTH('Calculation sheet'!$B49)-1, 1), Rates!$A$2:$C$504, 3, FALSE),
        IFERROR(
          VLOOKUP(DATE(YEAR('Calculation sheet'!$B49), MONTH('Calculation sheet'!$B49)-2, 1), Rates!$A$2:$C$504, 3, FALSE),
          VLOOKUP(DATE(YEAR('Calculation sheet'!$B49), MONTH('Calculation sheet'!$B49)-3, 1), Rates!$A$2:$C$504, 3, FALSE)
        )
      )
    ),
  IF($C$4&lt;1095,
    IFERROR(
      VLOOKUP(DATE(YEAR('Calculation sheet'!$B49), MONTH('Calculation sheet'!$B49), 1), Rates!$A$2:$D$504, 4, FALSE),
      IFERROR(
        VLOOKUP(DATE(YEAR('Calculation sheet'!$B49), MONTH('Calculation sheet'!$B49)-1, 1), Rates!$A$2:$D$504, 4, FALSE),
        IFERROR(
          VLOOKUP(DATE(YEAR('Calculation sheet'!$B49), MONTH('Calculation sheet'!$B49)-2, 1), Rates!$A$2:$D$504, 4, FALSE),
          VLOOKUP(DATE(YEAR('Calculation sheet'!$B49), MONTH('Calculation sheet'!$B49)-3, 1), Rates!$A$2:$D$504, 4, FALSE)
        )
      )
    ),
  IF($C$4&lt;1460,
    IFERROR(
      VLOOKUP(DATE(YEAR('Calculation sheet'!$B49), MONTH('Calculation sheet'!$B49), 1), Rates!$A$2:$E$504, 5, FALSE),
      IFERROR(
        VLOOKUP(DATE(YEAR('Calculation sheet'!$B49), MONTH('Calculation sheet'!$B49)-1, 1), Rates!$A$2:$E$504, 5, FALSE),
        IFERROR(
          VLOOKUP(DATE(YEAR('Calculation sheet'!$B49), MONTH('Calculation sheet'!$B49)-2, 1), Rates!$A$2:$E$504, 5, FALSE),
          VLOOKUP(DATE(YEAR('Calculation sheet'!$B49), MONTH('Calculation sheet'!$B49)-3, 1), Rates!$A$2:$E$504, 5, FALSE)
        )
      )
    ),
  IF($C$4&lt;1825,
    IFERROR(
      VLOOKUP(DATE(YEAR('Calculation sheet'!$B49), MONTH('Calculation sheet'!$B49), 1), Rates!$A$2:$F$504, 6, FALSE),
      IFERROR(
        VLOOKUP(DATE(YEAR('Calculation sheet'!$B49), MONTH('Calculation sheet'!$B49)-1, 1), Rates!$A$2:$F$504, 6, FALSE),
        IFERROR(
          VLOOKUP(DATE(YEAR('Calculation sheet'!$B49), MONTH('Calculation sheet'!$B49)-2, 1), Rates!$A$2:$F$504, 6, FALSE),
          VLOOKUP(DATE(YEAR('Calculation sheet'!$B49), MONTH('Calculation sheet'!$B49)-3, 1), Rates!$A$2:$F$504, 6, FALSE)
        )
      )
    ),
    IFERROR(
      VLOOKUP(DATE(YEAR('Calculation sheet'!$B49), MONTH('Calculation sheet'!$B49), 1), Rates!$A$2:$G$504, 7, FALSE),
      IFERROR(
        VLOOKUP(DATE(YEAR('Calculation sheet'!$B49), MONTH('Calculation sheet'!$B49)-1, 1), Rates!$A$2:$G$504, 7, FALSE),
        IFERROR(
          VLOOKUP(DATE(YEAR('Calculation sheet'!$B49), MONTH('Calculation sheet'!$B49)-2, 1), Rates!$A$2:$G$504, 7, FALSE),
          VLOOKUP(DATE(YEAR('Calculation sheet'!$B49), MONTH('Calculation sheet'!$B49)-3, 1), Rates!$A$2:$G$504, 7, FALSE)
        )
      )
    )
  ))))),
  ""
)</f>
        <v/>
      </c>
      <c r="E49" s="105" t="str">
        <f>IF(AND('Calculation sheet'!$C49&lt;&gt;0,'Calculation sheet'!$D49=0%),D48,'Calculation sheet'!$D49)</f>
        <v/>
      </c>
      <c r="F49" s="105" t="str">
        <f t="shared" si="0"/>
        <v/>
      </c>
      <c r="G49" s="106" t="str">
        <f>IFERROR(IF('Calculation sheet'!$F49&lt;&gt;"",$A$4*'Calculation sheet'!$C49*'Calculation sheet'!$F49/N49,""),"")</f>
        <v/>
      </c>
      <c r="H49" s="105" t="str">
        <f>IF(Input!$B$10=Input!$I$2,
  IFERROR(VLOOKUP(DATE(YEAR('Calculation sheet'!$B49), MONTH('Calculation sheet'!$B49), 1), Rates!$A$2:$C$504, 3, FALSE),
  IFERROR(VLOOKUP(DATE(YEAR('Calculation sheet'!$B49), MONTH('Calculation sheet'!$B49)-1, 1), Rates!$A$2:$C$504, 3, FALSE),
  IFERROR(VLOOKUP(DATE(YEAR('Calculation sheet'!$B49), MONTH('Calculation sheet'!$B49)-2, 1), Rates!$A$2:$C$504, 3, FALSE), IFERROR(VLOOKUP(DATE(YEAR('Calculation sheet'!$B49), MONTH('Calculation sheet'!$B49)-3, 1), Rates!$A$2:$C$504, 3, FALSE),
  "")))),
IF(Input!$B$10=Input!$I$3,
  IFERROR(VLOOKUP(DATE(YEAR('Calculation sheet'!$B49), MONTH('Calculation sheet'!$B49), 1), Rates!$A$2:$D$504, 4, FALSE),
  IFERROR(VLOOKUP(DATE(YEAR('Calculation sheet'!$B49), MONTH('Calculation sheet'!$B49)-1, 1), Rates!$A$2:$D$504, 4, FALSE),
  IFERROR(VLOOKUP(DATE(YEAR('Calculation sheet'!$B49), MONTH('Calculation sheet'!$B49)-2, 1), Rates!$A$2:$D$504, 4, FALSE), IFERROR(VLOOKUP(DATE(YEAR('Calculation sheet'!$B49), MONTH('Calculation sheet'!$B49)-3, 1), Rates!$A$2:$D$504, 4, FALSE),
  "")))),
IF(Input!$B$10=Input!$I$4,
  IFERROR(VLOOKUP(DATE(YEAR('Calculation sheet'!$B49), MONTH('Calculation sheet'!$B49), 1), Rates!$A$2:$E$504, 5, FALSE),
  IFERROR(VLOOKUP(DATE(YEAR('Calculation sheet'!$B49), MONTH('Calculation sheet'!$B49)-1, 1), Rates!$A$2:$E$504, 5, FALSE),
  IFERROR(VLOOKUP(DATE(YEAR('Calculation sheet'!$B49), MONTH('Calculation sheet'!$B49)-2, 1), Rates!$A$2:$E$504, 5, FALSE), IFERROR(VLOOKUP(DATE(YEAR('Calculation sheet'!$B49), MONTH('Calculation sheet'!$B49)-3, 1), Rates!$A$2:$E$504, 5, FALSE),
  "")))),
IF(Input!$B$10=Input!$I$5,
  IFERROR(VLOOKUP(DATE(YEAR('Calculation sheet'!$B49), MONTH('Calculation sheet'!$B49), 1), Rates!$A$2:$F$504, 6, FALSE),
  IFERROR(VLOOKUP(DATE(YEAR('Calculation sheet'!$B49), MONTH('Calculation sheet'!$B49)-1, 1), Rates!$A$2:$F$504, 6, FALSE),
  IFERROR(VLOOKUP(DATE(YEAR('Calculation sheet'!$B49), MONTH('Calculation sheet'!$B49)-2, 1), Rates!$A$2:$F$504, 6, FALSE), IFERROR(VLOOKUP(DATE(YEAR('Calculation sheet'!$B49), MONTH('Calculation sheet'!$B49)-3, 1), Rates!$A$2:$F$504, 6, FALSE),
  "")))),
IF(Input!$B$10=Input!$I$6,
  IFERROR(VLOOKUP(DATE(YEAR('Calculation sheet'!$B49), MONTH('Calculation sheet'!$B49), 1), Rates!$A$2:$G$504, 7, FALSE),
  IFERROR(VLOOKUP(DATE(YEAR('Calculation sheet'!$B49), MONTH('Calculation sheet'!$B49)-1, 1), Rates!$A$2:$G$504, 7, FALSE),
  IFERROR(VLOOKUP(DATE(YEAR('Calculation sheet'!$B49), MONTH('Calculation sheet'!$B49)-2, 1), Rates!$A$2:$G$504, 7, FALSE), IFERROR(VLOOKUP(DATE(YEAR('Calculation sheet'!$B49), MONTH('Calculation sheet'!$B49)-3, 1), Rates!$A$2:$G$504, 7, FALSE),
  "")))),
"")))))</f>
        <v/>
      </c>
      <c r="I49" s="107" t="str">
        <f>IF(AND('Calculation sheet'!$C49&lt;&gt;0,'Calculation sheet'!$H49=0%),H48,'Calculation sheet'!$H49)</f>
        <v/>
      </c>
      <c r="J49" s="108" t="str">
        <f t="shared" si="1"/>
        <v/>
      </c>
      <c r="K49" s="109" t="str">
        <f>IFERROR($A$4*'Calculation sheet'!$C49*'Calculation sheet'!$J49/N49,"")</f>
        <v/>
      </c>
      <c r="L49" s="110" t="str">
        <f>IFERROR('Calculation sheet'!$K49-'Calculation sheet'!$G49,"")</f>
        <v/>
      </c>
      <c r="M49" t="str">
        <f t="shared" si="2"/>
        <v/>
      </c>
      <c r="N49" s="133" t="str">
        <f t="shared" si="3"/>
        <v/>
      </c>
      <c r="O49" s="54"/>
      <c r="P49" s="54"/>
    </row>
    <row r="50" spans="1:16" x14ac:dyDescent="0.25">
      <c r="A50" s="101">
        <v>44</v>
      </c>
      <c r="B50" s="111" t="str">
        <f>IFERROR(IF(DATE(YEAR(B49),MONTH(B49),1)&gt;=DATE(YEAR(Input!$E$4),MONTH(Input!$E$4),1),"",DATE(YEAR(B49),MONTH(B49)+1,1)),"")</f>
        <v/>
      </c>
      <c r="C50" s="112" t="str">
        <f>IFERROR(IF(DATE(YEAR('Calculation sheet'!$B50),MONTH('Calculation sheet'!$B50),1)=DATE(YEAR(Input!$E$4),MONTH(Input!$E$4),1),Input!$H$4,IF('Calculation sheet'!$B50&lt;&gt;"",DAY(EOMONTH('Calculation sheet'!$B50,0)),"")),"")</f>
        <v/>
      </c>
      <c r="D50" s="105" t="str">
        <f>IFERROR(
  IF($C$4&lt;365,
    IFERROR(
      VLOOKUP(DATE(YEAR('Calculation sheet'!$B50), MONTH('Calculation sheet'!$B50), 1), Rates!$A$2:$B$504, 2, FALSE),
      IFERROR(
        VLOOKUP(DATE(YEAR('Calculation sheet'!$B50), MONTH('Calculation sheet'!$B50)-1, 1), Rates!$A$2:$B$504, 2, FALSE),
        IFERROR(
          VLOOKUP(DATE(YEAR('Calculation sheet'!$B50), MONTH('Calculation sheet'!$B50)-2, 1), Rates!$A$2:$B$504, 2, FALSE),
          VLOOKUP(DATE(YEAR('Calculation sheet'!$B50), MONTH('Calculation sheet'!$B50)-3, 1), Rates!$A$2:$B$504, 2, FALSE)
        )
      )
    ),
  IF($C$4&lt;730,
    IFERROR(
      VLOOKUP(DATE(YEAR('Calculation sheet'!$B50), MONTH('Calculation sheet'!$B50), 1), Rates!$A$2:$C$504, 3, FALSE),
      IFERROR(
        VLOOKUP(DATE(YEAR('Calculation sheet'!$B50), MONTH('Calculation sheet'!$B50)-1, 1), Rates!$A$2:$C$504, 3, FALSE),
        IFERROR(
          VLOOKUP(DATE(YEAR('Calculation sheet'!$B50), MONTH('Calculation sheet'!$B50)-2, 1), Rates!$A$2:$C$504, 3, FALSE),
          VLOOKUP(DATE(YEAR('Calculation sheet'!$B50), MONTH('Calculation sheet'!$B50)-3, 1), Rates!$A$2:$C$504, 3, FALSE)
        )
      )
    ),
  IF($C$4&lt;1095,
    IFERROR(
      VLOOKUP(DATE(YEAR('Calculation sheet'!$B50), MONTH('Calculation sheet'!$B50), 1), Rates!$A$2:$D$504, 4, FALSE),
      IFERROR(
        VLOOKUP(DATE(YEAR('Calculation sheet'!$B50), MONTH('Calculation sheet'!$B50)-1, 1), Rates!$A$2:$D$504, 4, FALSE),
        IFERROR(
          VLOOKUP(DATE(YEAR('Calculation sheet'!$B50), MONTH('Calculation sheet'!$B50)-2, 1), Rates!$A$2:$D$504, 4, FALSE),
          VLOOKUP(DATE(YEAR('Calculation sheet'!$B50), MONTH('Calculation sheet'!$B50)-3, 1), Rates!$A$2:$D$504, 4, FALSE)
        )
      )
    ),
  IF($C$4&lt;1460,
    IFERROR(
      VLOOKUP(DATE(YEAR('Calculation sheet'!$B50), MONTH('Calculation sheet'!$B50), 1), Rates!$A$2:$E$504, 5, FALSE),
      IFERROR(
        VLOOKUP(DATE(YEAR('Calculation sheet'!$B50), MONTH('Calculation sheet'!$B50)-1, 1), Rates!$A$2:$E$504, 5, FALSE),
        IFERROR(
          VLOOKUP(DATE(YEAR('Calculation sheet'!$B50), MONTH('Calculation sheet'!$B50)-2, 1), Rates!$A$2:$E$504, 5, FALSE),
          VLOOKUP(DATE(YEAR('Calculation sheet'!$B50), MONTH('Calculation sheet'!$B50)-3, 1), Rates!$A$2:$E$504, 5, FALSE)
        )
      )
    ),
  IF($C$4&lt;1825,
    IFERROR(
      VLOOKUP(DATE(YEAR('Calculation sheet'!$B50), MONTH('Calculation sheet'!$B50), 1), Rates!$A$2:$F$504, 6, FALSE),
      IFERROR(
        VLOOKUP(DATE(YEAR('Calculation sheet'!$B50), MONTH('Calculation sheet'!$B50)-1, 1), Rates!$A$2:$F$504, 6, FALSE),
        IFERROR(
          VLOOKUP(DATE(YEAR('Calculation sheet'!$B50), MONTH('Calculation sheet'!$B50)-2, 1), Rates!$A$2:$F$504, 6, FALSE),
          VLOOKUP(DATE(YEAR('Calculation sheet'!$B50), MONTH('Calculation sheet'!$B50)-3, 1), Rates!$A$2:$F$504, 6, FALSE)
        )
      )
    ),
    IFERROR(
      VLOOKUP(DATE(YEAR('Calculation sheet'!$B50), MONTH('Calculation sheet'!$B50), 1), Rates!$A$2:$G$504, 7, FALSE),
      IFERROR(
        VLOOKUP(DATE(YEAR('Calculation sheet'!$B50), MONTH('Calculation sheet'!$B50)-1, 1), Rates!$A$2:$G$504, 7, FALSE),
        IFERROR(
          VLOOKUP(DATE(YEAR('Calculation sheet'!$B50), MONTH('Calculation sheet'!$B50)-2, 1), Rates!$A$2:$G$504, 7, FALSE),
          VLOOKUP(DATE(YEAR('Calculation sheet'!$B50), MONTH('Calculation sheet'!$B50)-3, 1), Rates!$A$2:$G$504, 7, FALSE)
        )
      )
    )
  ))))),
  ""
)</f>
        <v/>
      </c>
      <c r="E50" s="113" t="str">
        <f>IF(AND('Calculation sheet'!$C50&lt;&gt;0,'Calculation sheet'!$D50=0%),D49,'Calculation sheet'!$D50)</f>
        <v/>
      </c>
      <c r="F50" s="113" t="str">
        <f>IF(AND('Calculation sheet'!$C50&lt;&gt;0,'Calculation sheet'!$E50=0%),E49,'Calculation sheet'!$E50)</f>
        <v/>
      </c>
      <c r="G50" s="106" t="str">
        <f>IFERROR(IF('Calculation sheet'!$F50&lt;&gt;"",$A$4*'Calculation sheet'!$C50*'Calculation sheet'!$F50/N50,""),"")</f>
        <v/>
      </c>
      <c r="H50" s="105" t="str">
        <f>IF(Input!$B$10=Input!$I$2,
  IFERROR(VLOOKUP(DATE(YEAR('Calculation sheet'!$B50), MONTH('Calculation sheet'!$B50), 1), Rates!$A$2:$C$504, 3, FALSE),
  IFERROR(VLOOKUP(DATE(YEAR('Calculation sheet'!$B50), MONTH('Calculation sheet'!$B50)-1, 1), Rates!$A$2:$C$504, 3, FALSE),
  IFERROR(VLOOKUP(DATE(YEAR('Calculation sheet'!$B50), MONTH('Calculation sheet'!$B50)-2, 1), Rates!$A$2:$C$504, 3, FALSE), IFERROR(VLOOKUP(DATE(YEAR('Calculation sheet'!$B50), MONTH('Calculation sheet'!$B50)-3, 1), Rates!$A$2:$C$504, 3, FALSE),
  "")))),
IF(Input!$B$10=Input!$I$3,
  IFERROR(VLOOKUP(DATE(YEAR('Calculation sheet'!$B50), MONTH('Calculation sheet'!$B50), 1), Rates!$A$2:$D$504, 4, FALSE),
  IFERROR(VLOOKUP(DATE(YEAR('Calculation sheet'!$B50), MONTH('Calculation sheet'!$B50)-1, 1), Rates!$A$2:$D$504, 4, FALSE),
  IFERROR(VLOOKUP(DATE(YEAR('Calculation sheet'!$B50), MONTH('Calculation sheet'!$B50)-2, 1), Rates!$A$2:$D$504, 4, FALSE), IFERROR(VLOOKUP(DATE(YEAR('Calculation sheet'!$B50), MONTH('Calculation sheet'!$B50)-3, 1), Rates!$A$2:$D$504, 4, FALSE),
  "")))),
IF(Input!$B$10=Input!$I$4,
  IFERROR(VLOOKUP(DATE(YEAR('Calculation sheet'!$B50), MONTH('Calculation sheet'!$B50), 1), Rates!$A$2:$E$504, 5, FALSE),
  IFERROR(VLOOKUP(DATE(YEAR('Calculation sheet'!$B50), MONTH('Calculation sheet'!$B50)-1, 1), Rates!$A$2:$E$504, 5, FALSE),
  IFERROR(VLOOKUP(DATE(YEAR('Calculation sheet'!$B50), MONTH('Calculation sheet'!$B50)-2, 1), Rates!$A$2:$E$504, 5, FALSE), IFERROR(VLOOKUP(DATE(YEAR('Calculation sheet'!$B50), MONTH('Calculation sheet'!$B50)-3, 1), Rates!$A$2:$E$504, 5, FALSE),
  "")))),
IF(Input!$B$10=Input!$I$5,
  IFERROR(VLOOKUP(DATE(YEAR('Calculation sheet'!$B50), MONTH('Calculation sheet'!$B50), 1), Rates!$A$2:$F$504, 6, FALSE),
  IFERROR(VLOOKUP(DATE(YEAR('Calculation sheet'!$B50), MONTH('Calculation sheet'!$B50)-1, 1), Rates!$A$2:$F$504, 6, FALSE),
  IFERROR(VLOOKUP(DATE(YEAR('Calculation sheet'!$B50), MONTH('Calculation sheet'!$B50)-2, 1), Rates!$A$2:$F$504, 6, FALSE), IFERROR(VLOOKUP(DATE(YEAR('Calculation sheet'!$B50), MONTH('Calculation sheet'!$B50)-3, 1), Rates!$A$2:$F$504, 6, FALSE),
  "")))),
IF(Input!$B$10=Input!$I$6,
  IFERROR(VLOOKUP(DATE(YEAR('Calculation sheet'!$B50), MONTH('Calculation sheet'!$B50), 1), Rates!$A$2:$G$504, 7, FALSE),
  IFERROR(VLOOKUP(DATE(YEAR('Calculation sheet'!$B50), MONTH('Calculation sheet'!$B50)-1, 1), Rates!$A$2:$G$504, 7, FALSE),
  IFERROR(VLOOKUP(DATE(YEAR('Calculation sheet'!$B50), MONTH('Calculation sheet'!$B50)-2, 1), Rates!$A$2:$G$504, 7, FALSE), IFERROR(VLOOKUP(DATE(YEAR('Calculation sheet'!$B50), MONTH('Calculation sheet'!$B50)-3, 1), Rates!$A$2:$G$504, 7, FALSE),
  "")))),
"")))))</f>
        <v/>
      </c>
      <c r="I50" s="114" t="str">
        <f>IF(AND('Calculation sheet'!$C50&lt;&gt;0,'Calculation sheet'!$H50=0%),H49,'Calculation sheet'!$H50)</f>
        <v/>
      </c>
      <c r="J50" s="108" t="str">
        <f t="shared" si="1"/>
        <v/>
      </c>
      <c r="K50" s="109" t="str">
        <f>IFERROR($A$4*'Calculation sheet'!$C50*'Calculation sheet'!$J50/N50,"")</f>
        <v/>
      </c>
      <c r="L50" s="115" t="str">
        <f>IFERROR('Calculation sheet'!$K50-'Calculation sheet'!$G50,"")</f>
        <v/>
      </c>
      <c r="M50" t="str">
        <f t="shared" si="2"/>
        <v/>
      </c>
      <c r="N50" s="133" t="str">
        <f t="shared" si="3"/>
        <v/>
      </c>
      <c r="O50" s="54"/>
      <c r="P50" s="54"/>
    </row>
    <row r="51" spans="1:16" x14ac:dyDescent="0.25">
      <c r="A51" s="100">
        <v>45</v>
      </c>
      <c r="B51" s="103" t="str">
        <f>IFERROR(IF(DATE(YEAR(B50),MONTH(B50),1)&gt;=DATE(YEAR(Input!$E$4),MONTH(Input!$E$4),1),"",DATE(YEAR(B50),MONTH(B50)+1,1)),"")</f>
        <v/>
      </c>
      <c r="C51" s="104" t="str">
        <f>IFERROR(IF(DATE(YEAR('Calculation sheet'!$B51),MONTH('Calculation sheet'!$B51),1)=DATE(YEAR(Input!$E$4),MONTH(Input!$E$4),1),Input!$H$4,IF('Calculation sheet'!$B51&lt;&gt;"",DAY(EOMONTH('Calculation sheet'!$B51,0)),"")),"")</f>
        <v/>
      </c>
      <c r="D51" s="105" t="str">
        <f>IFERROR(
  IF($C$4&lt;365,
    IFERROR(
      VLOOKUP(DATE(YEAR('Calculation sheet'!$B51), MONTH('Calculation sheet'!$B51), 1), Rates!$A$2:$B$504, 2, FALSE),
      IFERROR(
        VLOOKUP(DATE(YEAR('Calculation sheet'!$B51), MONTH('Calculation sheet'!$B51)-1, 1), Rates!$A$2:$B$504, 2, FALSE),
        IFERROR(
          VLOOKUP(DATE(YEAR('Calculation sheet'!$B51), MONTH('Calculation sheet'!$B51)-2, 1), Rates!$A$2:$B$504, 2, FALSE),
          VLOOKUP(DATE(YEAR('Calculation sheet'!$B51), MONTH('Calculation sheet'!$B51)-3, 1), Rates!$A$2:$B$504, 2, FALSE)
        )
      )
    ),
  IF($C$4&lt;730,
    IFERROR(
      VLOOKUP(DATE(YEAR('Calculation sheet'!$B51), MONTH('Calculation sheet'!$B51), 1), Rates!$A$2:$C$504, 3, FALSE),
      IFERROR(
        VLOOKUP(DATE(YEAR('Calculation sheet'!$B51), MONTH('Calculation sheet'!$B51)-1, 1), Rates!$A$2:$C$504, 3, FALSE),
        IFERROR(
          VLOOKUP(DATE(YEAR('Calculation sheet'!$B51), MONTH('Calculation sheet'!$B51)-2, 1), Rates!$A$2:$C$504, 3, FALSE),
          VLOOKUP(DATE(YEAR('Calculation sheet'!$B51), MONTH('Calculation sheet'!$B51)-3, 1), Rates!$A$2:$C$504, 3, FALSE)
        )
      )
    ),
  IF($C$4&lt;1095,
    IFERROR(
      VLOOKUP(DATE(YEAR('Calculation sheet'!$B51), MONTH('Calculation sheet'!$B51), 1), Rates!$A$2:$D$504, 4, FALSE),
      IFERROR(
        VLOOKUP(DATE(YEAR('Calculation sheet'!$B51), MONTH('Calculation sheet'!$B51)-1, 1), Rates!$A$2:$D$504, 4, FALSE),
        IFERROR(
          VLOOKUP(DATE(YEAR('Calculation sheet'!$B51), MONTH('Calculation sheet'!$B51)-2, 1), Rates!$A$2:$D$504, 4, FALSE),
          VLOOKUP(DATE(YEAR('Calculation sheet'!$B51), MONTH('Calculation sheet'!$B51)-3, 1), Rates!$A$2:$D$504, 4, FALSE)
        )
      )
    ),
  IF($C$4&lt;1460,
    IFERROR(
      VLOOKUP(DATE(YEAR('Calculation sheet'!$B51), MONTH('Calculation sheet'!$B51), 1), Rates!$A$2:$E$504, 5, FALSE),
      IFERROR(
        VLOOKUP(DATE(YEAR('Calculation sheet'!$B51), MONTH('Calculation sheet'!$B51)-1, 1), Rates!$A$2:$E$504, 5, FALSE),
        IFERROR(
          VLOOKUP(DATE(YEAR('Calculation sheet'!$B51), MONTH('Calculation sheet'!$B51)-2, 1), Rates!$A$2:$E$504, 5, FALSE),
          VLOOKUP(DATE(YEAR('Calculation sheet'!$B51), MONTH('Calculation sheet'!$B51)-3, 1), Rates!$A$2:$E$504, 5, FALSE)
        )
      )
    ),
  IF($C$4&lt;1825,
    IFERROR(
      VLOOKUP(DATE(YEAR('Calculation sheet'!$B51), MONTH('Calculation sheet'!$B51), 1), Rates!$A$2:$F$504, 6, FALSE),
      IFERROR(
        VLOOKUP(DATE(YEAR('Calculation sheet'!$B51), MONTH('Calculation sheet'!$B51)-1, 1), Rates!$A$2:$F$504, 6, FALSE),
        IFERROR(
          VLOOKUP(DATE(YEAR('Calculation sheet'!$B51), MONTH('Calculation sheet'!$B51)-2, 1), Rates!$A$2:$F$504, 6, FALSE),
          VLOOKUP(DATE(YEAR('Calculation sheet'!$B51), MONTH('Calculation sheet'!$B51)-3, 1), Rates!$A$2:$F$504, 6, FALSE)
        )
      )
    ),
    IFERROR(
      VLOOKUP(DATE(YEAR('Calculation sheet'!$B51), MONTH('Calculation sheet'!$B51), 1), Rates!$A$2:$G$504, 7, FALSE),
      IFERROR(
        VLOOKUP(DATE(YEAR('Calculation sheet'!$B51), MONTH('Calculation sheet'!$B51)-1, 1), Rates!$A$2:$G$504, 7, FALSE),
        IFERROR(
          VLOOKUP(DATE(YEAR('Calculation sheet'!$B51), MONTH('Calculation sheet'!$B51)-2, 1), Rates!$A$2:$G$504, 7, FALSE),
          VLOOKUP(DATE(YEAR('Calculation sheet'!$B51), MONTH('Calculation sheet'!$B51)-3, 1), Rates!$A$2:$G$504, 7, FALSE)
        )
      )
    )
  ))))),
  ""
)</f>
        <v/>
      </c>
      <c r="E51" s="105" t="str">
        <f>IF(AND('Calculation sheet'!$C51&lt;&gt;0,'Calculation sheet'!$D51=0%),D50,'Calculation sheet'!$D51)</f>
        <v/>
      </c>
      <c r="F51" s="105" t="str">
        <f>IF(AND('Calculation sheet'!$C51&lt;&gt;0,'Calculation sheet'!$E51=0%),E50,'Calculation sheet'!$E51)</f>
        <v/>
      </c>
      <c r="G51" s="106" t="str">
        <f>IFERROR(IF('Calculation sheet'!$F51&lt;&gt;"",$A$4*'Calculation sheet'!$C51*'Calculation sheet'!$F51/N51,""),"")</f>
        <v/>
      </c>
      <c r="H51" s="105" t="str">
        <f>IF(Input!$B$10=Input!$I$2,
  IFERROR(VLOOKUP(DATE(YEAR('Calculation sheet'!$B51), MONTH('Calculation sheet'!$B51), 1), Rates!$A$2:$C$504, 3, FALSE),
  IFERROR(VLOOKUP(DATE(YEAR('Calculation sheet'!$B51), MONTH('Calculation sheet'!$B51)-1, 1), Rates!$A$2:$C$504, 3, FALSE),
  IFERROR(VLOOKUP(DATE(YEAR('Calculation sheet'!$B51), MONTH('Calculation sheet'!$B51)-2, 1), Rates!$A$2:$C$504, 3, FALSE), IFERROR(VLOOKUP(DATE(YEAR('Calculation sheet'!$B51), MONTH('Calculation sheet'!$B51)-3, 1), Rates!$A$2:$C$504, 3, FALSE),
  "")))),
IF(Input!$B$10=Input!$I$3,
  IFERROR(VLOOKUP(DATE(YEAR('Calculation sheet'!$B51), MONTH('Calculation sheet'!$B51), 1), Rates!$A$2:$D$504, 4, FALSE),
  IFERROR(VLOOKUP(DATE(YEAR('Calculation sheet'!$B51), MONTH('Calculation sheet'!$B51)-1, 1), Rates!$A$2:$D$504, 4, FALSE),
  IFERROR(VLOOKUP(DATE(YEAR('Calculation sheet'!$B51), MONTH('Calculation sheet'!$B51)-2, 1), Rates!$A$2:$D$504, 4, FALSE), IFERROR(VLOOKUP(DATE(YEAR('Calculation sheet'!$B51), MONTH('Calculation sheet'!$B51)-3, 1), Rates!$A$2:$D$504, 4, FALSE),
  "")))),
IF(Input!$B$10=Input!$I$4,
  IFERROR(VLOOKUP(DATE(YEAR('Calculation sheet'!$B51), MONTH('Calculation sheet'!$B51), 1), Rates!$A$2:$E$504, 5, FALSE),
  IFERROR(VLOOKUP(DATE(YEAR('Calculation sheet'!$B51), MONTH('Calculation sheet'!$B51)-1, 1), Rates!$A$2:$E$504, 5, FALSE),
  IFERROR(VLOOKUP(DATE(YEAR('Calculation sheet'!$B51), MONTH('Calculation sheet'!$B51)-2, 1), Rates!$A$2:$E$504, 5, FALSE), IFERROR(VLOOKUP(DATE(YEAR('Calculation sheet'!$B51), MONTH('Calculation sheet'!$B51)-3, 1), Rates!$A$2:$E$504, 5, FALSE),
  "")))),
IF(Input!$B$10=Input!$I$5,
  IFERROR(VLOOKUP(DATE(YEAR('Calculation sheet'!$B51), MONTH('Calculation sheet'!$B51), 1), Rates!$A$2:$F$504, 6, FALSE),
  IFERROR(VLOOKUP(DATE(YEAR('Calculation sheet'!$B51), MONTH('Calculation sheet'!$B51)-1, 1), Rates!$A$2:$F$504, 6, FALSE),
  IFERROR(VLOOKUP(DATE(YEAR('Calculation sheet'!$B51), MONTH('Calculation sheet'!$B51)-2, 1), Rates!$A$2:$F$504, 6, FALSE), IFERROR(VLOOKUP(DATE(YEAR('Calculation sheet'!$B51), MONTH('Calculation sheet'!$B51)-3, 1), Rates!$A$2:$F$504, 6, FALSE),
  "")))),
IF(Input!$B$10=Input!$I$6,
  IFERROR(VLOOKUP(DATE(YEAR('Calculation sheet'!$B51), MONTH('Calculation sheet'!$B51), 1), Rates!$A$2:$G$504, 7, FALSE),
  IFERROR(VLOOKUP(DATE(YEAR('Calculation sheet'!$B51), MONTH('Calculation sheet'!$B51)-1, 1), Rates!$A$2:$G$504, 7, FALSE),
  IFERROR(VLOOKUP(DATE(YEAR('Calculation sheet'!$B51), MONTH('Calculation sheet'!$B51)-2, 1), Rates!$A$2:$G$504, 7, FALSE), IFERROR(VLOOKUP(DATE(YEAR('Calculation sheet'!$B51), MONTH('Calculation sheet'!$B51)-3, 1), Rates!$A$2:$G$504, 7, FALSE),
  "")))),
"")))))</f>
        <v/>
      </c>
      <c r="I51" s="107" t="str">
        <f>IF(AND('Calculation sheet'!$C51&lt;&gt;0,'Calculation sheet'!$H51=0%),H50,'Calculation sheet'!$H51)</f>
        <v/>
      </c>
      <c r="J51" s="108" t="str">
        <f t="shared" si="1"/>
        <v/>
      </c>
      <c r="K51" s="109" t="str">
        <f>IFERROR($A$4*'Calculation sheet'!$C51*'Calculation sheet'!$J51/N51,"")</f>
        <v/>
      </c>
      <c r="L51" s="110" t="str">
        <f>IFERROR('Calculation sheet'!$K51-'Calculation sheet'!$G51,"")</f>
        <v/>
      </c>
      <c r="M51" t="str">
        <f t="shared" si="2"/>
        <v/>
      </c>
      <c r="N51" s="133" t="str">
        <f t="shared" si="3"/>
        <v/>
      </c>
      <c r="O51" s="54"/>
      <c r="P51" s="54"/>
    </row>
    <row r="52" spans="1:16" x14ac:dyDescent="0.25">
      <c r="A52" s="101">
        <v>46</v>
      </c>
      <c r="B52" s="111" t="str">
        <f>IFERROR(IF(DATE(YEAR(B51),MONTH(B51),1)&gt;=DATE(YEAR(Input!$E$4),MONTH(Input!$E$4),1),"",DATE(YEAR(B51),MONTH(B51)+1,1)),"")</f>
        <v/>
      </c>
      <c r="C52" s="112" t="str">
        <f>IFERROR(IF(DATE(YEAR('Calculation sheet'!$B52),MONTH('Calculation sheet'!$B52),1)=DATE(YEAR(Input!$E$4),MONTH(Input!$E$4),1),Input!$H$4,IF('Calculation sheet'!$B52&lt;&gt;"",DAY(EOMONTH('Calculation sheet'!$B52,0)),"")),"")</f>
        <v/>
      </c>
      <c r="D52" s="105" t="str">
        <f>IFERROR(
  IF($C$4&lt;365,
    IFERROR(
      VLOOKUP(DATE(YEAR('Calculation sheet'!$B52), MONTH('Calculation sheet'!$B52), 1), Rates!$A$2:$B$504, 2, FALSE),
      IFERROR(
        VLOOKUP(DATE(YEAR('Calculation sheet'!$B52), MONTH('Calculation sheet'!$B52)-1, 1), Rates!$A$2:$B$504, 2, FALSE),
        IFERROR(
          VLOOKUP(DATE(YEAR('Calculation sheet'!$B52), MONTH('Calculation sheet'!$B52)-2, 1), Rates!$A$2:$B$504, 2, FALSE),
          VLOOKUP(DATE(YEAR('Calculation sheet'!$B52), MONTH('Calculation sheet'!$B52)-3, 1), Rates!$A$2:$B$504, 2, FALSE)
        )
      )
    ),
  IF($C$4&lt;730,
    IFERROR(
      VLOOKUP(DATE(YEAR('Calculation sheet'!$B52), MONTH('Calculation sheet'!$B52), 1), Rates!$A$2:$C$504, 3, FALSE),
      IFERROR(
        VLOOKUP(DATE(YEAR('Calculation sheet'!$B52), MONTH('Calculation sheet'!$B52)-1, 1), Rates!$A$2:$C$504, 3, FALSE),
        IFERROR(
          VLOOKUP(DATE(YEAR('Calculation sheet'!$B52), MONTH('Calculation sheet'!$B52)-2, 1), Rates!$A$2:$C$504, 3, FALSE),
          VLOOKUP(DATE(YEAR('Calculation sheet'!$B52), MONTH('Calculation sheet'!$B52)-3, 1), Rates!$A$2:$C$504, 3, FALSE)
        )
      )
    ),
  IF($C$4&lt;1095,
    IFERROR(
      VLOOKUP(DATE(YEAR('Calculation sheet'!$B52), MONTH('Calculation sheet'!$B52), 1), Rates!$A$2:$D$504, 4, FALSE),
      IFERROR(
        VLOOKUP(DATE(YEAR('Calculation sheet'!$B52), MONTH('Calculation sheet'!$B52)-1, 1), Rates!$A$2:$D$504, 4, FALSE),
        IFERROR(
          VLOOKUP(DATE(YEAR('Calculation sheet'!$B52), MONTH('Calculation sheet'!$B52)-2, 1), Rates!$A$2:$D$504, 4, FALSE),
          VLOOKUP(DATE(YEAR('Calculation sheet'!$B52), MONTH('Calculation sheet'!$B52)-3, 1), Rates!$A$2:$D$504, 4, FALSE)
        )
      )
    ),
  IF($C$4&lt;1460,
    IFERROR(
      VLOOKUP(DATE(YEAR('Calculation sheet'!$B52), MONTH('Calculation sheet'!$B52), 1), Rates!$A$2:$E$504, 5, FALSE),
      IFERROR(
        VLOOKUP(DATE(YEAR('Calculation sheet'!$B52), MONTH('Calculation sheet'!$B52)-1, 1), Rates!$A$2:$E$504, 5, FALSE),
        IFERROR(
          VLOOKUP(DATE(YEAR('Calculation sheet'!$B52), MONTH('Calculation sheet'!$B52)-2, 1), Rates!$A$2:$E$504, 5, FALSE),
          VLOOKUP(DATE(YEAR('Calculation sheet'!$B52), MONTH('Calculation sheet'!$B52)-3, 1), Rates!$A$2:$E$504, 5, FALSE)
        )
      )
    ),
  IF($C$4&lt;1825,
    IFERROR(
      VLOOKUP(DATE(YEAR('Calculation sheet'!$B52), MONTH('Calculation sheet'!$B52), 1), Rates!$A$2:$F$504, 6, FALSE),
      IFERROR(
        VLOOKUP(DATE(YEAR('Calculation sheet'!$B52), MONTH('Calculation sheet'!$B52)-1, 1), Rates!$A$2:$F$504, 6, FALSE),
        IFERROR(
          VLOOKUP(DATE(YEAR('Calculation sheet'!$B52), MONTH('Calculation sheet'!$B52)-2, 1), Rates!$A$2:$F$504, 6, FALSE),
          VLOOKUP(DATE(YEAR('Calculation sheet'!$B52), MONTH('Calculation sheet'!$B52)-3, 1), Rates!$A$2:$F$504, 6, FALSE)
        )
      )
    ),
    IFERROR(
      VLOOKUP(DATE(YEAR('Calculation sheet'!$B52), MONTH('Calculation sheet'!$B52), 1), Rates!$A$2:$G$504, 7, FALSE),
      IFERROR(
        VLOOKUP(DATE(YEAR('Calculation sheet'!$B52), MONTH('Calculation sheet'!$B52)-1, 1), Rates!$A$2:$G$504, 7, FALSE),
        IFERROR(
          VLOOKUP(DATE(YEAR('Calculation sheet'!$B52), MONTH('Calculation sheet'!$B52)-2, 1), Rates!$A$2:$G$504, 7, FALSE),
          VLOOKUP(DATE(YEAR('Calculation sheet'!$B52), MONTH('Calculation sheet'!$B52)-3, 1), Rates!$A$2:$G$504, 7, FALSE)
        )
      )
    )
  ))))),
  ""
)</f>
        <v/>
      </c>
      <c r="E52" s="113" t="str">
        <f>IF(AND('Calculation sheet'!$C52&lt;&gt;0,'Calculation sheet'!$D52=0%),D51,'Calculation sheet'!$D52)</f>
        <v/>
      </c>
      <c r="F52" s="113" t="str">
        <f>IF(AND('Calculation sheet'!$C52&lt;&gt;0,'Calculation sheet'!$E52=0%),E51,'Calculation sheet'!$E52)</f>
        <v/>
      </c>
      <c r="G52" s="106" t="str">
        <f>IFERROR(IF('Calculation sheet'!$F52&lt;&gt;"",$A$4*'Calculation sheet'!$C52*'Calculation sheet'!$F52/N52,""),"")</f>
        <v/>
      </c>
      <c r="H52" s="105" t="str">
        <f>IF(Input!$B$10=Input!$I$2,
  IFERROR(VLOOKUP(DATE(YEAR('Calculation sheet'!$B52), MONTH('Calculation sheet'!$B52), 1), Rates!$A$2:$C$504, 3, FALSE),
  IFERROR(VLOOKUP(DATE(YEAR('Calculation sheet'!$B52), MONTH('Calculation sheet'!$B52)-1, 1), Rates!$A$2:$C$504, 3, FALSE),
  IFERROR(VLOOKUP(DATE(YEAR('Calculation sheet'!$B52), MONTH('Calculation sheet'!$B52)-2, 1), Rates!$A$2:$C$504, 3, FALSE), IFERROR(VLOOKUP(DATE(YEAR('Calculation sheet'!$B52), MONTH('Calculation sheet'!$B52)-3, 1), Rates!$A$2:$C$504, 3, FALSE),
  "")))),
IF(Input!$B$10=Input!$I$3,
  IFERROR(VLOOKUP(DATE(YEAR('Calculation sheet'!$B52), MONTH('Calculation sheet'!$B52), 1), Rates!$A$2:$D$504, 4, FALSE),
  IFERROR(VLOOKUP(DATE(YEAR('Calculation sheet'!$B52), MONTH('Calculation sheet'!$B52)-1, 1), Rates!$A$2:$D$504, 4, FALSE),
  IFERROR(VLOOKUP(DATE(YEAR('Calculation sheet'!$B52), MONTH('Calculation sheet'!$B52)-2, 1), Rates!$A$2:$D$504, 4, FALSE), IFERROR(VLOOKUP(DATE(YEAR('Calculation sheet'!$B52), MONTH('Calculation sheet'!$B52)-3, 1), Rates!$A$2:$D$504, 4, FALSE),
  "")))),
IF(Input!$B$10=Input!$I$4,
  IFERROR(VLOOKUP(DATE(YEAR('Calculation sheet'!$B52), MONTH('Calculation sheet'!$B52), 1), Rates!$A$2:$E$504, 5, FALSE),
  IFERROR(VLOOKUP(DATE(YEAR('Calculation sheet'!$B52), MONTH('Calculation sheet'!$B52)-1, 1), Rates!$A$2:$E$504, 5, FALSE),
  IFERROR(VLOOKUP(DATE(YEAR('Calculation sheet'!$B52), MONTH('Calculation sheet'!$B52)-2, 1), Rates!$A$2:$E$504, 5, FALSE), IFERROR(VLOOKUP(DATE(YEAR('Calculation sheet'!$B52), MONTH('Calculation sheet'!$B52)-3, 1), Rates!$A$2:$E$504, 5, FALSE),
  "")))),
IF(Input!$B$10=Input!$I$5,
  IFERROR(VLOOKUP(DATE(YEAR('Calculation sheet'!$B52), MONTH('Calculation sheet'!$B52), 1), Rates!$A$2:$F$504, 6, FALSE),
  IFERROR(VLOOKUP(DATE(YEAR('Calculation sheet'!$B52), MONTH('Calculation sheet'!$B52)-1, 1), Rates!$A$2:$F$504, 6, FALSE),
  IFERROR(VLOOKUP(DATE(YEAR('Calculation sheet'!$B52), MONTH('Calculation sheet'!$B52)-2, 1), Rates!$A$2:$F$504, 6, FALSE), IFERROR(VLOOKUP(DATE(YEAR('Calculation sheet'!$B52), MONTH('Calculation sheet'!$B52)-3, 1), Rates!$A$2:$F$504, 6, FALSE),
  "")))),
IF(Input!$B$10=Input!$I$6,
  IFERROR(VLOOKUP(DATE(YEAR('Calculation sheet'!$B52), MONTH('Calculation sheet'!$B52), 1), Rates!$A$2:$G$504, 7, FALSE),
  IFERROR(VLOOKUP(DATE(YEAR('Calculation sheet'!$B52), MONTH('Calculation sheet'!$B52)-1, 1), Rates!$A$2:$G$504, 7, FALSE),
  IFERROR(VLOOKUP(DATE(YEAR('Calculation sheet'!$B52), MONTH('Calculation sheet'!$B52)-2, 1), Rates!$A$2:$G$504, 7, FALSE), IFERROR(VLOOKUP(DATE(YEAR('Calculation sheet'!$B52), MONTH('Calculation sheet'!$B52)-3, 1), Rates!$A$2:$G$504, 7, FALSE),
  "")))),
"")))))</f>
        <v/>
      </c>
      <c r="I52" s="114" t="str">
        <f>IF(AND('Calculation sheet'!$C52&lt;&gt;0,'Calculation sheet'!$H52=0%),H51,'Calculation sheet'!$H52)</f>
        <v/>
      </c>
      <c r="J52" s="108" t="str">
        <f t="shared" si="1"/>
        <v/>
      </c>
      <c r="K52" s="109" t="str">
        <f>IFERROR($A$4*'Calculation sheet'!$C52*'Calculation sheet'!$J52/N52,"")</f>
        <v/>
      </c>
      <c r="L52" s="115" t="str">
        <f>IFERROR('Calculation sheet'!$K52-'Calculation sheet'!$G52,"")</f>
        <v/>
      </c>
      <c r="M52" t="str">
        <f t="shared" si="2"/>
        <v/>
      </c>
      <c r="N52" s="133" t="str">
        <f t="shared" si="3"/>
        <v/>
      </c>
      <c r="O52" s="54"/>
      <c r="P52" s="54"/>
    </row>
    <row r="53" spans="1:16" x14ac:dyDescent="0.25">
      <c r="A53" s="100">
        <v>47</v>
      </c>
      <c r="B53" s="103" t="str">
        <f>IFERROR(IF(DATE(YEAR(B52),MONTH(B52),1)&gt;=DATE(YEAR(Input!$E$4),MONTH(Input!$E$4),1),"",DATE(YEAR(B52),MONTH(B52)+1,1)),"")</f>
        <v/>
      </c>
      <c r="C53" s="104" t="str">
        <f>IFERROR(IF(DATE(YEAR('Calculation sheet'!$B53),MONTH('Calculation sheet'!$B53),1)=DATE(YEAR(Input!$E$4),MONTH(Input!$E$4),1),Input!$H$4,IF('Calculation sheet'!$B53&lt;&gt;"",DAY(EOMONTH('Calculation sheet'!$B53,0)),"")),"")</f>
        <v/>
      </c>
      <c r="D53" s="105" t="str">
        <f>IFERROR(
  IF($C$4&lt;365,
    IFERROR(
      VLOOKUP(DATE(YEAR('Calculation sheet'!$B53), MONTH('Calculation sheet'!$B53), 1), Rates!$A$2:$B$504, 2, FALSE),
      IFERROR(
        VLOOKUP(DATE(YEAR('Calculation sheet'!$B53), MONTH('Calculation sheet'!$B53)-1, 1), Rates!$A$2:$B$504, 2, FALSE),
        IFERROR(
          VLOOKUP(DATE(YEAR('Calculation sheet'!$B53), MONTH('Calculation sheet'!$B53)-2, 1), Rates!$A$2:$B$504, 2, FALSE),
          VLOOKUP(DATE(YEAR('Calculation sheet'!$B53), MONTH('Calculation sheet'!$B53)-3, 1), Rates!$A$2:$B$504, 2, FALSE)
        )
      )
    ),
  IF($C$4&lt;730,
    IFERROR(
      VLOOKUP(DATE(YEAR('Calculation sheet'!$B53), MONTH('Calculation sheet'!$B53), 1), Rates!$A$2:$C$504, 3, FALSE),
      IFERROR(
        VLOOKUP(DATE(YEAR('Calculation sheet'!$B53), MONTH('Calculation sheet'!$B53)-1, 1), Rates!$A$2:$C$504, 3, FALSE),
        IFERROR(
          VLOOKUP(DATE(YEAR('Calculation sheet'!$B53), MONTH('Calculation sheet'!$B53)-2, 1), Rates!$A$2:$C$504, 3, FALSE),
          VLOOKUP(DATE(YEAR('Calculation sheet'!$B53), MONTH('Calculation sheet'!$B53)-3, 1), Rates!$A$2:$C$504, 3, FALSE)
        )
      )
    ),
  IF($C$4&lt;1095,
    IFERROR(
      VLOOKUP(DATE(YEAR('Calculation sheet'!$B53), MONTH('Calculation sheet'!$B53), 1), Rates!$A$2:$D$504, 4, FALSE),
      IFERROR(
        VLOOKUP(DATE(YEAR('Calculation sheet'!$B53), MONTH('Calculation sheet'!$B53)-1, 1), Rates!$A$2:$D$504, 4, FALSE),
        IFERROR(
          VLOOKUP(DATE(YEAR('Calculation sheet'!$B53), MONTH('Calculation sheet'!$B53)-2, 1), Rates!$A$2:$D$504, 4, FALSE),
          VLOOKUP(DATE(YEAR('Calculation sheet'!$B53), MONTH('Calculation sheet'!$B53)-3, 1), Rates!$A$2:$D$504, 4, FALSE)
        )
      )
    ),
  IF($C$4&lt;1460,
    IFERROR(
      VLOOKUP(DATE(YEAR('Calculation sheet'!$B53), MONTH('Calculation sheet'!$B53), 1), Rates!$A$2:$E$504, 5, FALSE),
      IFERROR(
        VLOOKUP(DATE(YEAR('Calculation sheet'!$B53), MONTH('Calculation sheet'!$B53)-1, 1), Rates!$A$2:$E$504, 5, FALSE),
        IFERROR(
          VLOOKUP(DATE(YEAR('Calculation sheet'!$B53), MONTH('Calculation sheet'!$B53)-2, 1), Rates!$A$2:$E$504, 5, FALSE),
          VLOOKUP(DATE(YEAR('Calculation sheet'!$B53), MONTH('Calculation sheet'!$B53)-3, 1), Rates!$A$2:$E$504, 5, FALSE)
        )
      )
    ),
  IF($C$4&lt;1825,
    IFERROR(
      VLOOKUP(DATE(YEAR('Calculation sheet'!$B53), MONTH('Calculation sheet'!$B53), 1), Rates!$A$2:$F$504, 6, FALSE),
      IFERROR(
        VLOOKUP(DATE(YEAR('Calculation sheet'!$B53), MONTH('Calculation sheet'!$B53)-1, 1), Rates!$A$2:$F$504, 6, FALSE),
        IFERROR(
          VLOOKUP(DATE(YEAR('Calculation sheet'!$B53), MONTH('Calculation sheet'!$B53)-2, 1), Rates!$A$2:$F$504, 6, FALSE),
          VLOOKUP(DATE(YEAR('Calculation sheet'!$B53), MONTH('Calculation sheet'!$B53)-3, 1), Rates!$A$2:$F$504, 6, FALSE)
        )
      )
    ),
    IFERROR(
      VLOOKUP(DATE(YEAR('Calculation sheet'!$B53), MONTH('Calculation sheet'!$B53), 1), Rates!$A$2:$G$504, 7, FALSE),
      IFERROR(
        VLOOKUP(DATE(YEAR('Calculation sheet'!$B53), MONTH('Calculation sheet'!$B53)-1, 1), Rates!$A$2:$G$504, 7, FALSE),
        IFERROR(
          VLOOKUP(DATE(YEAR('Calculation sheet'!$B53), MONTH('Calculation sheet'!$B53)-2, 1), Rates!$A$2:$G$504, 7, FALSE),
          VLOOKUP(DATE(YEAR('Calculation sheet'!$B53), MONTH('Calculation sheet'!$B53)-3, 1), Rates!$A$2:$G$504, 7, FALSE)
        )
      )
    )
  ))))),
  ""
)</f>
        <v/>
      </c>
      <c r="E53" s="105" t="str">
        <f>IF(AND('Calculation sheet'!$C53&lt;&gt;0,'Calculation sheet'!$D53=0%),D52,'Calculation sheet'!$D53)</f>
        <v/>
      </c>
      <c r="F53" s="105" t="str">
        <f>IF(AND('Calculation sheet'!$C53&lt;&gt;0,'Calculation sheet'!$E53=0%),E52,'Calculation sheet'!$E53)</f>
        <v/>
      </c>
      <c r="G53" s="106" t="str">
        <f>IFERROR(IF('Calculation sheet'!$F53&lt;&gt;"",$A$4*'Calculation sheet'!$C53*'Calculation sheet'!$F53/N53,""),"")</f>
        <v/>
      </c>
      <c r="H53" s="105" t="str">
        <f>IF(Input!$B$10=Input!$I$2,
  IFERROR(VLOOKUP(DATE(YEAR('Calculation sheet'!$B53), MONTH('Calculation sheet'!$B53), 1), Rates!$A$2:$C$504, 3, FALSE),
  IFERROR(VLOOKUP(DATE(YEAR('Calculation sheet'!$B53), MONTH('Calculation sheet'!$B53)-1, 1), Rates!$A$2:$C$504, 3, FALSE),
  IFERROR(VLOOKUP(DATE(YEAR('Calculation sheet'!$B53), MONTH('Calculation sheet'!$B53)-2, 1), Rates!$A$2:$C$504, 3, FALSE), IFERROR(VLOOKUP(DATE(YEAR('Calculation sheet'!$B53), MONTH('Calculation sheet'!$B53)-3, 1), Rates!$A$2:$C$504, 3, FALSE),
  "")))),
IF(Input!$B$10=Input!$I$3,
  IFERROR(VLOOKUP(DATE(YEAR('Calculation sheet'!$B53), MONTH('Calculation sheet'!$B53), 1), Rates!$A$2:$D$504, 4, FALSE),
  IFERROR(VLOOKUP(DATE(YEAR('Calculation sheet'!$B53), MONTH('Calculation sheet'!$B53)-1, 1), Rates!$A$2:$D$504, 4, FALSE),
  IFERROR(VLOOKUP(DATE(YEAR('Calculation sheet'!$B53), MONTH('Calculation sheet'!$B53)-2, 1), Rates!$A$2:$D$504, 4, FALSE), IFERROR(VLOOKUP(DATE(YEAR('Calculation sheet'!$B53), MONTH('Calculation sheet'!$B53)-3, 1), Rates!$A$2:$D$504, 4, FALSE),
  "")))),
IF(Input!$B$10=Input!$I$4,
  IFERROR(VLOOKUP(DATE(YEAR('Calculation sheet'!$B53), MONTH('Calculation sheet'!$B53), 1), Rates!$A$2:$E$504, 5, FALSE),
  IFERROR(VLOOKUP(DATE(YEAR('Calculation sheet'!$B53), MONTH('Calculation sheet'!$B53)-1, 1), Rates!$A$2:$E$504, 5, FALSE),
  IFERROR(VLOOKUP(DATE(YEAR('Calculation sheet'!$B53), MONTH('Calculation sheet'!$B53)-2, 1), Rates!$A$2:$E$504, 5, FALSE), IFERROR(VLOOKUP(DATE(YEAR('Calculation sheet'!$B53), MONTH('Calculation sheet'!$B53)-3, 1), Rates!$A$2:$E$504, 5, FALSE),
  "")))),
IF(Input!$B$10=Input!$I$5,
  IFERROR(VLOOKUP(DATE(YEAR('Calculation sheet'!$B53), MONTH('Calculation sheet'!$B53), 1), Rates!$A$2:$F$504, 6, FALSE),
  IFERROR(VLOOKUP(DATE(YEAR('Calculation sheet'!$B53), MONTH('Calculation sheet'!$B53)-1, 1), Rates!$A$2:$F$504, 6, FALSE),
  IFERROR(VLOOKUP(DATE(YEAR('Calculation sheet'!$B53), MONTH('Calculation sheet'!$B53)-2, 1), Rates!$A$2:$F$504, 6, FALSE), IFERROR(VLOOKUP(DATE(YEAR('Calculation sheet'!$B53), MONTH('Calculation sheet'!$B53)-3, 1), Rates!$A$2:$F$504, 6, FALSE),
  "")))),
IF(Input!$B$10=Input!$I$6,
  IFERROR(VLOOKUP(DATE(YEAR('Calculation sheet'!$B53), MONTH('Calculation sheet'!$B53), 1), Rates!$A$2:$G$504, 7, FALSE),
  IFERROR(VLOOKUP(DATE(YEAR('Calculation sheet'!$B53), MONTH('Calculation sheet'!$B53)-1, 1), Rates!$A$2:$G$504, 7, FALSE),
  IFERROR(VLOOKUP(DATE(YEAR('Calculation sheet'!$B53), MONTH('Calculation sheet'!$B53)-2, 1), Rates!$A$2:$G$504, 7, FALSE), IFERROR(VLOOKUP(DATE(YEAR('Calculation sheet'!$B53), MONTH('Calculation sheet'!$B53)-3, 1), Rates!$A$2:$G$504, 7, FALSE),
  "")))),
"")))))</f>
        <v/>
      </c>
      <c r="I53" s="107" t="str">
        <f>IF(AND('Calculation sheet'!$C53&lt;&gt;0,'Calculation sheet'!$H53=0%),H52,'Calculation sheet'!$H53)</f>
        <v/>
      </c>
      <c r="J53" s="108" t="str">
        <f t="shared" si="1"/>
        <v/>
      </c>
      <c r="K53" s="109" t="str">
        <f>IFERROR($A$4*'Calculation sheet'!$C53*'Calculation sheet'!$J53/N53,"")</f>
        <v/>
      </c>
      <c r="L53" s="110" t="str">
        <f>IFERROR('Calculation sheet'!$K53-'Calculation sheet'!$G53,"")</f>
        <v/>
      </c>
      <c r="M53" t="str">
        <f t="shared" si="2"/>
        <v/>
      </c>
      <c r="N53" s="133" t="str">
        <f t="shared" si="3"/>
        <v/>
      </c>
      <c r="O53" s="54"/>
      <c r="P53" s="54"/>
    </row>
    <row r="54" spans="1:16" x14ac:dyDescent="0.25">
      <c r="A54" s="101">
        <v>48</v>
      </c>
      <c r="B54" s="111" t="str">
        <f>IFERROR(IF(DATE(YEAR(B53),MONTH(B53),1)&gt;=DATE(YEAR(Input!$E$4),MONTH(Input!$E$4),1),"",DATE(YEAR(B53),MONTH(B53)+1,1)),"")</f>
        <v/>
      </c>
      <c r="C54" s="112" t="str">
        <f>IFERROR(IF(DATE(YEAR('Calculation sheet'!$B54),MONTH('Calculation sheet'!$B54),1)=DATE(YEAR(Input!$E$4),MONTH(Input!$E$4),1),Input!$H$4,IF('Calculation sheet'!$B54&lt;&gt;"",DAY(EOMONTH('Calculation sheet'!$B54,0)),"")),"")</f>
        <v/>
      </c>
      <c r="D54" s="105" t="str">
        <f>IFERROR(
  IF($C$4&lt;365,
    IFERROR(
      VLOOKUP(DATE(YEAR('Calculation sheet'!$B54), MONTH('Calculation sheet'!$B54), 1), Rates!$A$2:$B$504, 2, FALSE),
      IFERROR(
        VLOOKUP(DATE(YEAR('Calculation sheet'!$B54), MONTH('Calculation sheet'!$B54)-1, 1), Rates!$A$2:$B$504, 2, FALSE),
        IFERROR(
          VLOOKUP(DATE(YEAR('Calculation sheet'!$B54), MONTH('Calculation sheet'!$B54)-2, 1), Rates!$A$2:$B$504, 2, FALSE),
          VLOOKUP(DATE(YEAR('Calculation sheet'!$B54), MONTH('Calculation sheet'!$B54)-3, 1), Rates!$A$2:$B$504, 2, FALSE)
        )
      )
    ),
  IF($C$4&lt;730,
    IFERROR(
      VLOOKUP(DATE(YEAR('Calculation sheet'!$B54), MONTH('Calculation sheet'!$B54), 1), Rates!$A$2:$C$504, 3, FALSE),
      IFERROR(
        VLOOKUP(DATE(YEAR('Calculation sheet'!$B54), MONTH('Calculation sheet'!$B54)-1, 1), Rates!$A$2:$C$504, 3, FALSE),
        IFERROR(
          VLOOKUP(DATE(YEAR('Calculation sheet'!$B54), MONTH('Calculation sheet'!$B54)-2, 1), Rates!$A$2:$C$504, 3, FALSE),
          VLOOKUP(DATE(YEAR('Calculation sheet'!$B54), MONTH('Calculation sheet'!$B54)-3, 1), Rates!$A$2:$C$504, 3, FALSE)
        )
      )
    ),
  IF($C$4&lt;1095,
    IFERROR(
      VLOOKUP(DATE(YEAR('Calculation sheet'!$B54), MONTH('Calculation sheet'!$B54), 1), Rates!$A$2:$D$504, 4, FALSE),
      IFERROR(
        VLOOKUP(DATE(YEAR('Calculation sheet'!$B54), MONTH('Calculation sheet'!$B54)-1, 1), Rates!$A$2:$D$504, 4, FALSE),
        IFERROR(
          VLOOKUP(DATE(YEAR('Calculation sheet'!$B54), MONTH('Calculation sheet'!$B54)-2, 1), Rates!$A$2:$D$504, 4, FALSE),
          VLOOKUP(DATE(YEAR('Calculation sheet'!$B54), MONTH('Calculation sheet'!$B54)-3, 1), Rates!$A$2:$D$504, 4, FALSE)
        )
      )
    ),
  IF($C$4&lt;1460,
    IFERROR(
      VLOOKUP(DATE(YEAR('Calculation sheet'!$B54), MONTH('Calculation sheet'!$B54), 1), Rates!$A$2:$E$504, 5, FALSE),
      IFERROR(
        VLOOKUP(DATE(YEAR('Calculation sheet'!$B54), MONTH('Calculation sheet'!$B54)-1, 1), Rates!$A$2:$E$504, 5, FALSE),
        IFERROR(
          VLOOKUP(DATE(YEAR('Calculation sheet'!$B54), MONTH('Calculation sheet'!$B54)-2, 1), Rates!$A$2:$E$504, 5, FALSE),
          VLOOKUP(DATE(YEAR('Calculation sheet'!$B54), MONTH('Calculation sheet'!$B54)-3, 1), Rates!$A$2:$E$504, 5, FALSE)
        )
      )
    ),
  IF($C$4&lt;1825,
    IFERROR(
      VLOOKUP(DATE(YEAR('Calculation sheet'!$B54), MONTH('Calculation sheet'!$B54), 1), Rates!$A$2:$F$504, 6, FALSE),
      IFERROR(
        VLOOKUP(DATE(YEAR('Calculation sheet'!$B54), MONTH('Calculation sheet'!$B54)-1, 1), Rates!$A$2:$F$504, 6, FALSE),
        IFERROR(
          VLOOKUP(DATE(YEAR('Calculation sheet'!$B54), MONTH('Calculation sheet'!$B54)-2, 1), Rates!$A$2:$F$504, 6, FALSE),
          VLOOKUP(DATE(YEAR('Calculation sheet'!$B54), MONTH('Calculation sheet'!$B54)-3, 1), Rates!$A$2:$F$504, 6, FALSE)
        )
      )
    ),
    IFERROR(
      VLOOKUP(DATE(YEAR('Calculation sheet'!$B54), MONTH('Calculation sheet'!$B54), 1), Rates!$A$2:$G$504, 7, FALSE),
      IFERROR(
        VLOOKUP(DATE(YEAR('Calculation sheet'!$B54), MONTH('Calculation sheet'!$B54)-1, 1), Rates!$A$2:$G$504, 7, FALSE),
        IFERROR(
          VLOOKUP(DATE(YEAR('Calculation sheet'!$B54), MONTH('Calculation sheet'!$B54)-2, 1), Rates!$A$2:$G$504, 7, FALSE),
          VLOOKUP(DATE(YEAR('Calculation sheet'!$B54), MONTH('Calculation sheet'!$B54)-3, 1), Rates!$A$2:$G$504, 7, FALSE)
        )
      )
    )
  ))))),
  ""
)</f>
        <v/>
      </c>
      <c r="E54" s="113" t="str">
        <f>IF(AND('Calculation sheet'!$C54&lt;&gt;0,'Calculation sheet'!$D54=0%),D53,'Calculation sheet'!$D54)</f>
        <v/>
      </c>
      <c r="F54" s="113" t="str">
        <f>IF(AND('Calculation sheet'!$C54&lt;&gt;0,'Calculation sheet'!$E54=0%),E53,'Calculation sheet'!$E54)</f>
        <v/>
      </c>
      <c r="G54" s="106" t="str">
        <f>IFERROR(IF('Calculation sheet'!$F54&lt;&gt;"",$A$4*'Calculation sheet'!$C54*'Calculation sheet'!$F54/N54,""),"")</f>
        <v/>
      </c>
      <c r="H54" s="105" t="str">
        <f>IF(Input!$B$10=Input!$I$2,
  IFERROR(VLOOKUP(DATE(YEAR('Calculation sheet'!$B54), MONTH('Calculation sheet'!$B54), 1), Rates!$A$2:$C$504, 3, FALSE),
  IFERROR(VLOOKUP(DATE(YEAR('Calculation sheet'!$B54), MONTH('Calculation sheet'!$B54)-1, 1), Rates!$A$2:$C$504, 3, FALSE),
  IFERROR(VLOOKUP(DATE(YEAR('Calculation sheet'!$B54), MONTH('Calculation sheet'!$B54)-2, 1), Rates!$A$2:$C$504, 3, FALSE), IFERROR(VLOOKUP(DATE(YEAR('Calculation sheet'!$B54), MONTH('Calculation sheet'!$B54)-3, 1), Rates!$A$2:$C$504, 3, FALSE),
  "")))),
IF(Input!$B$10=Input!$I$3,
  IFERROR(VLOOKUP(DATE(YEAR('Calculation sheet'!$B54), MONTH('Calculation sheet'!$B54), 1), Rates!$A$2:$D$504, 4, FALSE),
  IFERROR(VLOOKUP(DATE(YEAR('Calculation sheet'!$B54), MONTH('Calculation sheet'!$B54)-1, 1), Rates!$A$2:$D$504, 4, FALSE),
  IFERROR(VLOOKUP(DATE(YEAR('Calculation sheet'!$B54), MONTH('Calculation sheet'!$B54)-2, 1), Rates!$A$2:$D$504, 4, FALSE), IFERROR(VLOOKUP(DATE(YEAR('Calculation sheet'!$B54), MONTH('Calculation sheet'!$B54)-3, 1), Rates!$A$2:$D$504, 4, FALSE),
  "")))),
IF(Input!$B$10=Input!$I$4,
  IFERROR(VLOOKUP(DATE(YEAR('Calculation sheet'!$B54), MONTH('Calculation sheet'!$B54), 1), Rates!$A$2:$E$504, 5, FALSE),
  IFERROR(VLOOKUP(DATE(YEAR('Calculation sheet'!$B54), MONTH('Calculation sheet'!$B54)-1, 1), Rates!$A$2:$E$504, 5, FALSE),
  IFERROR(VLOOKUP(DATE(YEAR('Calculation sheet'!$B54), MONTH('Calculation sheet'!$B54)-2, 1), Rates!$A$2:$E$504, 5, FALSE), IFERROR(VLOOKUP(DATE(YEAR('Calculation sheet'!$B54), MONTH('Calculation sheet'!$B54)-3, 1), Rates!$A$2:$E$504, 5, FALSE),
  "")))),
IF(Input!$B$10=Input!$I$5,
  IFERROR(VLOOKUP(DATE(YEAR('Calculation sheet'!$B54), MONTH('Calculation sheet'!$B54), 1), Rates!$A$2:$F$504, 6, FALSE),
  IFERROR(VLOOKUP(DATE(YEAR('Calculation sheet'!$B54), MONTH('Calculation sheet'!$B54)-1, 1), Rates!$A$2:$F$504, 6, FALSE),
  IFERROR(VLOOKUP(DATE(YEAR('Calculation sheet'!$B54), MONTH('Calculation sheet'!$B54)-2, 1), Rates!$A$2:$F$504, 6, FALSE), IFERROR(VLOOKUP(DATE(YEAR('Calculation sheet'!$B54), MONTH('Calculation sheet'!$B54)-3, 1), Rates!$A$2:$F$504, 6, FALSE),
  "")))),
IF(Input!$B$10=Input!$I$6,
  IFERROR(VLOOKUP(DATE(YEAR('Calculation sheet'!$B54), MONTH('Calculation sheet'!$B54), 1), Rates!$A$2:$G$504, 7, FALSE),
  IFERROR(VLOOKUP(DATE(YEAR('Calculation sheet'!$B54), MONTH('Calculation sheet'!$B54)-1, 1), Rates!$A$2:$G$504, 7, FALSE),
  IFERROR(VLOOKUP(DATE(YEAR('Calculation sheet'!$B54), MONTH('Calculation sheet'!$B54)-2, 1), Rates!$A$2:$G$504, 7, FALSE), IFERROR(VLOOKUP(DATE(YEAR('Calculation sheet'!$B54), MONTH('Calculation sheet'!$B54)-3, 1), Rates!$A$2:$G$504, 7, FALSE),
  "")))),
"")))))</f>
        <v/>
      </c>
      <c r="I54" s="114" t="str">
        <f>IF(AND('Calculation sheet'!$C54&lt;&gt;0,'Calculation sheet'!$H54=0%),H53,'Calculation sheet'!$H54)</f>
        <v/>
      </c>
      <c r="J54" s="108" t="str">
        <f t="shared" si="1"/>
        <v/>
      </c>
      <c r="K54" s="109" t="str">
        <f>IFERROR($A$4*'Calculation sheet'!$C54*'Calculation sheet'!$J54/N54,"")</f>
        <v/>
      </c>
      <c r="L54" s="115" t="str">
        <f>IFERROR('Calculation sheet'!$K54-'Calculation sheet'!$G54,"")</f>
        <v/>
      </c>
      <c r="M54" t="str">
        <f t="shared" si="2"/>
        <v/>
      </c>
      <c r="N54" s="133" t="str">
        <f t="shared" si="3"/>
        <v/>
      </c>
      <c r="O54" s="54"/>
      <c r="P54" s="54"/>
    </row>
    <row r="55" spans="1:16" x14ac:dyDescent="0.25">
      <c r="A55" s="100">
        <v>49</v>
      </c>
      <c r="B55" s="103" t="str">
        <f>IFERROR(IF(DATE(YEAR(B54),MONTH(B54),1)&gt;=DATE(YEAR(Input!$E$4),MONTH(Input!$E$4),1),"",DATE(YEAR(B54),MONTH(B54)+1,1)),"")</f>
        <v/>
      </c>
      <c r="C55" s="104" t="str">
        <f>IFERROR(IF(DATE(YEAR('Calculation sheet'!$B55),MONTH('Calculation sheet'!$B55),1)=DATE(YEAR(Input!$E$4),MONTH(Input!$E$4),1),Input!$H$4,IF('Calculation sheet'!$B55&lt;&gt;"",DAY(EOMONTH('Calculation sheet'!$B55,0)),"")),"")</f>
        <v/>
      </c>
      <c r="D55" s="105" t="str">
        <f>IFERROR(
  IF($C$4&lt;365,
    IFERROR(
      VLOOKUP(DATE(YEAR('Calculation sheet'!$B55), MONTH('Calculation sheet'!$B55), 1), Rates!$A$2:$B$504, 2, FALSE),
      IFERROR(
        VLOOKUP(DATE(YEAR('Calculation sheet'!$B55), MONTH('Calculation sheet'!$B55)-1, 1), Rates!$A$2:$B$504, 2, FALSE),
        IFERROR(
          VLOOKUP(DATE(YEAR('Calculation sheet'!$B55), MONTH('Calculation sheet'!$B55)-2, 1), Rates!$A$2:$B$504, 2, FALSE),
          VLOOKUP(DATE(YEAR('Calculation sheet'!$B55), MONTH('Calculation sheet'!$B55)-3, 1), Rates!$A$2:$B$504, 2, FALSE)
        )
      )
    ),
  IF($C$4&lt;730,
    IFERROR(
      VLOOKUP(DATE(YEAR('Calculation sheet'!$B55), MONTH('Calculation sheet'!$B55), 1), Rates!$A$2:$C$504, 3, FALSE),
      IFERROR(
        VLOOKUP(DATE(YEAR('Calculation sheet'!$B55), MONTH('Calculation sheet'!$B55)-1, 1), Rates!$A$2:$C$504, 3, FALSE),
        IFERROR(
          VLOOKUP(DATE(YEAR('Calculation sheet'!$B55), MONTH('Calculation sheet'!$B55)-2, 1), Rates!$A$2:$C$504, 3, FALSE),
          VLOOKUP(DATE(YEAR('Calculation sheet'!$B55), MONTH('Calculation sheet'!$B55)-3, 1), Rates!$A$2:$C$504, 3, FALSE)
        )
      )
    ),
  IF($C$4&lt;1095,
    IFERROR(
      VLOOKUP(DATE(YEAR('Calculation sheet'!$B55), MONTH('Calculation sheet'!$B55), 1), Rates!$A$2:$D$504, 4, FALSE),
      IFERROR(
        VLOOKUP(DATE(YEAR('Calculation sheet'!$B55), MONTH('Calculation sheet'!$B55)-1, 1), Rates!$A$2:$D$504, 4, FALSE),
        IFERROR(
          VLOOKUP(DATE(YEAR('Calculation sheet'!$B55), MONTH('Calculation sheet'!$B55)-2, 1), Rates!$A$2:$D$504, 4, FALSE),
          VLOOKUP(DATE(YEAR('Calculation sheet'!$B55), MONTH('Calculation sheet'!$B55)-3, 1), Rates!$A$2:$D$504, 4, FALSE)
        )
      )
    ),
  IF($C$4&lt;1460,
    IFERROR(
      VLOOKUP(DATE(YEAR('Calculation sheet'!$B55), MONTH('Calculation sheet'!$B55), 1), Rates!$A$2:$E$504, 5, FALSE),
      IFERROR(
        VLOOKUP(DATE(YEAR('Calculation sheet'!$B55), MONTH('Calculation sheet'!$B55)-1, 1), Rates!$A$2:$E$504, 5, FALSE),
        IFERROR(
          VLOOKUP(DATE(YEAR('Calculation sheet'!$B55), MONTH('Calculation sheet'!$B55)-2, 1), Rates!$A$2:$E$504, 5, FALSE),
          VLOOKUP(DATE(YEAR('Calculation sheet'!$B55), MONTH('Calculation sheet'!$B55)-3, 1), Rates!$A$2:$E$504, 5, FALSE)
        )
      )
    ),
  IF($C$4&lt;1825,
    IFERROR(
      VLOOKUP(DATE(YEAR('Calculation sheet'!$B55), MONTH('Calculation sheet'!$B55), 1), Rates!$A$2:$F$504, 6, FALSE),
      IFERROR(
        VLOOKUP(DATE(YEAR('Calculation sheet'!$B55), MONTH('Calculation sheet'!$B55)-1, 1), Rates!$A$2:$F$504, 6, FALSE),
        IFERROR(
          VLOOKUP(DATE(YEAR('Calculation sheet'!$B55), MONTH('Calculation sheet'!$B55)-2, 1), Rates!$A$2:$F$504, 6, FALSE),
          VLOOKUP(DATE(YEAR('Calculation sheet'!$B55), MONTH('Calculation sheet'!$B55)-3, 1), Rates!$A$2:$F$504, 6, FALSE)
        )
      )
    ),
    IFERROR(
      VLOOKUP(DATE(YEAR('Calculation sheet'!$B55), MONTH('Calculation sheet'!$B55), 1), Rates!$A$2:$G$504, 7, FALSE),
      IFERROR(
        VLOOKUP(DATE(YEAR('Calculation sheet'!$B55), MONTH('Calculation sheet'!$B55)-1, 1), Rates!$A$2:$G$504, 7, FALSE),
        IFERROR(
          VLOOKUP(DATE(YEAR('Calculation sheet'!$B55), MONTH('Calculation sheet'!$B55)-2, 1), Rates!$A$2:$G$504, 7, FALSE),
          VLOOKUP(DATE(YEAR('Calculation sheet'!$B55), MONTH('Calculation sheet'!$B55)-3, 1), Rates!$A$2:$G$504, 7, FALSE)
        )
      )
    )
  ))))),
  ""
)</f>
        <v/>
      </c>
      <c r="E55" s="105" t="str">
        <f>IF(AND('Calculation sheet'!$C55&lt;&gt;0,'Calculation sheet'!$D55=0%),D54,'Calculation sheet'!$D55)</f>
        <v/>
      </c>
      <c r="F55" s="105" t="str">
        <f>IF(AND('Calculation sheet'!$C55&lt;&gt;0,'Calculation sheet'!$E55=0%),E54,'Calculation sheet'!$E55)</f>
        <v/>
      </c>
      <c r="G55" s="106" t="str">
        <f>IFERROR(IF('Calculation sheet'!$F55&lt;&gt;"",$A$4*'Calculation sheet'!$C55*'Calculation sheet'!$F55/N55,""),"")</f>
        <v/>
      </c>
      <c r="H55" s="105" t="str">
        <f>IF(Input!$B$10=Input!$I$2,
  IFERROR(VLOOKUP(DATE(YEAR('Calculation sheet'!$B55), MONTH('Calculation sheet'!$B55), 1), Rates!$A$2:$C$504, 3, FALSE),
  IFERROR(VLOOKUP(DATE(YEAR('Calculation sheet'!$B55), MONTH('Calculation sheet'!$B55)-1, 1), Rates!$A$2:$C$504, 3, FALSE),
  IFERROR(VLOOKUP(DATE(YEAR('Calculation sheet'!$B55), MONTH('Calculation sheet'!$B55)-2, 1), Rates!$A$2:$C$504, 3, FALSE), IFERROR(VLOOKUP(DATE(YEAR('Calculation sheet'!$B55), MONTH('Calculation sheet'!$B55)-3, 1), Rates!$A$2:$C$504, 3, FALSE),
  "")))),
IF(Input!$B$10=Input!$I$3,
  IFERROR(VLOOKUP(DATE(YEAR('Calculation sheet'!$B55), MONTH('Calculation sheet'!$B55), 1), Rates!$A$2:$D$504, 4, FALSE),
  IFERROR(VLOOKUP(DATE(YEAR('Calculation sheet'!$B55), MONTH('Calculation sheet'!$B55)-1, 1), Rates!$A$2:$D$504, 4, FALSE),
  IFERROR(VLOOKUP(DATE(YEAR('Calculation sheet'!$B55), MONTH('Calculation sheet'!$B55)-2, 1), Rates!$A$2:$D$504, 4, FALSE), IFERROR(VLOOKUP(DATE(YEAR('Calculation sheet'!$B55), MONTH('Calculation sheet'!$B55)-3, 1), Rates!$A$2:$D$504, 4, FALSE),
  "")))),
IF(Input!$B$10=Input!$I$4,
  IFERROR(VLOOKUP(DATE(YEAR('Calculation sheet'!$B55), MONTH('Calculation sheet'!$B55), 1), Rates!$A$2:$E$504, 5, FALSE),
  IFERROR(VLOOKUP(DATE(YEAR('Calculation sheet'!$B55), MONTH('Calculation sheet'!$B55)-1, 1), Rates!$A$2:$E$504, 5, FALSE),
  IFERROR(VLOOKUP(DATE(YEAR('Calculation sheet'!$B55), MONTH('Calculation sheet'!$B55)-2, 1), Rates!$A$2:$E$504, 5, FALSE), IFERROR(VLOOKUP(DATE(YEAR('Calculation sheet'!$B55), MONTH('Calculation sheet'!$B55)-3, 1), Rates!$A$2:$E$504, 5, FALSE),
  "")))),
IF(Input!$B$10=Input!$I$5,
  IFERROR(VLOOKUP(DATE(YEAR('Calculation sheet'!$B55), MONTH('Calculation sheet'!$B55), 1), Rates!$A$2:$F$504, 6, FALSE),
  IFERROR(VLOOKUP(DATE(YEAR('Calculation sheet'!$B55), MONTH('Calculation sheet'!$B55)-1, 1), Rates!$A$2:$F$504, 6, FALSE),
  IFERROR(VLOOKUP(DATE(YEAR('Calculation sheet'!$B55), MONTH('Calculation sheet'!$B55)-2, 1), Rates!$A$2:$F$504, 6, FALSE), IFERROR(VLOOKUP(DATE(YEAR('Calculation sheet'!$B55), MONTH('Calculation sheet'!$B55)-3, 1), Rates!$A$2:$F$504, 6, FALSE),
  "")))),
IF(Input!$B$10=Input!$I$6,
  IFERROR(VLOOKUP(DATE(YEAR('Calculation sheet'!$B55), MONTH('Calculation sheet'!$B55), 1), Rates!$A$2:$G$504, 7, FALSE),
  IFERROR(VLOOKUP(DATE(YEAR('Calculation sheet'!$B55), MONTH('Calculation sheet'!$B55)-1, 1), Rates!$A$2:$G$504, 7, FALSE),
  IFERROR(VLOOKUP(DATE(YEAR('Calculation sheet'!$B55), MONTH('Calculation sheet'!$B55)-2, 1), Rates!$A$2:$G$504, 7, FALSE), IFERROR(VLOOKUP(DATE(YEAR('Calculation sheet'!$B55), MONTH('Calculation sheet'!$B55)-3, 1), Rates!$A$2:$G$504, 7, FALSE),
  "")))),
"")))))</f>
        <v/>
      </c>
      <c r="I55" s="107" t="str">
        <f>IF(AND('Calculation sheet'!$C55&lt;&gt;0,'Calculation sheet'!$H55=0%),H54,'Calculation sheet'!$H55)</f>
        <v/>
      </c>
      <c r="J55" s="108" t="str">
        <f t="shared" si="1"/>
        <v/>
      </c>
      <c r="K55" s="109" t="str">
        <f>IFERROR($A$4*'Calculation sheet'!$C55*'Calculation sheet'!$J55/N55,"")</f>
        <v/>
      </c>
      <c r="L55" s="110" t="str">
        <f>IFERROR('Calculation sheet'!$K55-'Calculation sheet'!$G55,"")</f>
        <v/>
      </c>
      <c r="M55" t="str">
        <f t="shared" si="2"/>
        <v/>
      </c>
      <c r="N55" s="133" t="str">
        <f t="shared" si="3"/>
        <v/>
      </c>
      <c r="O55" s="54"/>
      <c r="P55" s="54"/>
    </row>
    <row r="56" spans="1:16" x14ac:dyDescent="0.25">
      <c r="A56" s="101">
        <v>50</v>
      </c>
      <c r="B56" s="111" t="str">
        <f>IFERROR(IF(DATE(YEAR(B55),MONTH(B55),1)&gt;=DATE(YEAR(Input!$E$4),MONTH(Input!$E$4),1),"",DATE(YEAR(B55),MONTH(B55)+1,1)),"")</f>
        <v/>
      </c>
      <c r="C56" s="112" t="str">
        <f>IFERROR(IF(DATE(YEAR('Calculation sheet'!$B56),MONTH('Calculation sheet'!$B56),1)=DATE(YEAR(Input!$E$4),MONTH(Input!$E$4),1),Input!$H$4,IF('Calculation sheet'!$B56&lt;&gt;"",DAY(EOMONTH('Calculation sheet'!$B56,0)),"")),"")</f>
        <v/>
      </c>
      <c r="D56" s="105" t="str">
        <f>IFERROR(
  IF($C$4&lt;365,
    IFERROR(
      VLOOKUP(DATE(YEAR('Calculation sheet'!$B56), MONTH('Calculation sheet'!$B56), 1), Rates!$A$2:$B$504, 2, FALSE),
      IFERROR(
        VLOOKUP(DATE(YEAR('Calculation sheet'!$B56), MONTH('Calculation sheet'!$B56)-1, 1), Rates!$A$2:$B$504, 2, FALSE),
        IFERROR(
          VLOOKUP(DATE(YEAR('Calculation sheet'!$B56), MONTH('Calculation sheet'!$B56)-2, 1), Rates!$A$2:$B$504, 2, FALSE),
          VLOOKUP(DATE(YEAR('Calculation sheet'!$B56), MONTH('Calculation sheet'!$B56)-3, 1), Rates!$A$2:$B$504, 2, FALSE)
        )
      )
    ),
  IF($C$4&lt;730,
    IFERROR(
      VLOOKUP(DATE(YEAR('Calculation sheet'!$B56), MONTH('Calculation sheet'!$B56), 1), Rates!$A$2:$C$504, 3, FALSE),
      IFERROR(
        VLOOKUP(DATE(YEAR('Calculation sheet'!$B56), MONTH('Calculation sheet'!$B56)-1, 1), Rates!$A$2:$C$504, 3, FALSE),
        IFERROR(
          VLOOKUP(DATE(YEAR('Calculation sheet'!$B56), MONTH('Calculation sheet'!$B56)-2, 1), Rates!$A$2:$C$504, 3, FALSE),
          VLOOKUP(DATE(YEAR('Calculation sheet'!$B56), MONTH('Calculation sheet'!$B56)-3, 1), Rates!$A$2:$C$504, 3, FALSE)
        )
      )
    ),
  IF($C$4&lt;1095,
    IFERROR(
      VLOOKUP(DATE(YEAR('Calculation sheet'!$B56), MONTH('Calculation sheet'!$B56), 1), Rates!$A$2:$D$504, 4, FALSE),
      IFERROR(
        VLOOKUP(DATE(YEAR('Calculation sheet'!$B56), MONTH('Calculation sheet'!$B56)-1, 1), Rates!$A$2:$D$504, 4, FALSE),
        IFERROR(
          VLOOKUP(DATE(YEAR('Calculation sheet'!$B56), MONTH('Calculation sheet'!$B56)-2, 1), Rates!$A$2:$D$504, 4, FALSE),
          VLOOKUP(DATE(YEAR('Calculation sheet'!$B56), MONTH('Calculation sheet'!$B56)-3, 1), Rates!$A$2:$D$504, 4, FALSE)
        )
      )
    ),
  IF($C$4&lt;1460,
    IFERROR(
      VLOOKUP(DATE(YEAR('Calculation sheet'!$B56), MONTH('Calculation sheet'!$B56), 1), Rates!$A$2:$E$504, 5, FALSE),
      IFERROR(
        VLOOKUP(DATE(YEAR('Calculation sheet'!$B56), MONTH('Calculation sheet'!$B56)-1, 1), Rates!$A$2:$E$504, 5, FALSE),
        IFERROR(
          VLOOKUP(DATE(YEAR('Calculation sheet'!$B56), MONTH('Calculation sheet'!$B56)-2, 1), Rates!$A$2:$E$504, 5, FALSE),
          VLOOKUP(DATE(YEAR('Calculation sheet'!$B56), MONTH('Calculation sheet'!$B56)-3, 1), Rates!$A$2:$E$504, 5, FALSE)
        )
      )
    ),
  IF($C$4&lt;1825,
    IFERROR(
      VLOOKUP(DATE(YEAR('Calculation sheet'!$B56), MONTH('Calculation sheet'!$B56), 1), Rates!$A$2:$F$504, 6, FALSE),
      IFERROR(
        VLOOKUP(DATE(YEAR('Calculation sheet'!$B56), MONTH('Calculation sheet'!$B56)-1, 1), Rates!$A$2:$F$504, 6, FALSE),
        IFERROR(
          VLOOKUP(DATE(YEAR('Calculation sheet'!$B56), MONTH('Calculation sheet'!$B56)-2, 1), Rates!$A$2:$F$504, 6, FALSE),
          VLOOKUP(DATE(YEAR('Calculation sheet'!$B56), MONTH('Calculation sheet'!$B56)-3, 1), Rates!$A$2:$F$504, 6, FALSE)
        )
      )
    ),
    IFERROR(
      VLOOKUP(DATE(YEAR('Calculation sheet'!$B56), MONTH('Calculation sheet'!$B56), 1), Rates!$A$2:$G$504, 7, FALSE),
      IFERROR(
        VLOOKUP(DATE(YEAR('Calculation sheet'!$B56), MONTH('Calculation sheet'!$B56)-1, 1), Rates!$A$2:$G$504, 7, FALSE),
        IFERROR(
          VLOOKUP(DATE(YEAR('Calculation sheet'!$B56), MONTH('Calculation sheet'!$B56)-2, 1), Rates!$A$2:$G$504, 7, FALSE),
          VLOOKUP(DATE(YEAR('Calculation sheet'!$B56), MONTH('Calculation sheet'!$B56)-3, 1), Rates!$A$2:$G$504, 7, FALSE)
        )
      )
    )
  ))))),
  ""
)</f>
        <v/>
      </c>
      <c r="E56" s="113" t="str">
        <f>IF(AND('Calculation sheet'!$C56&lt;&gt;0,'Calculation sheet'!$D56=0%),D55,'Calculation sheet'!$D56)</f>
        <v/>
      </c>
      <c r="F56" s="113" t="str">
        <f>IF(AND('Calculation sheet'!$C56&lt;&gt;0,'Calculation sheet'!$E56=0%),E55,'Calculation sheet'!$E56)</f>
        <v/>
      </c>
      <c r="G56" s="106" t="str">
        <f>IFERROR(IF('Calculation sheet'!$F56&lt;&gt;"",$A$4*'Calculation sheet'!$C56*'Calculation sheet'!$F56/N56,""),"")</f>
        <v/>
      </c>
      <c r="H56" s="105" t="str">
        <f>IF(Input!$B$10=Input!$I$2,
  IFERROR(VLOOKUP(DATE(YEAR('Calculation sheet'!$B56), MONTH('Calculation sheet'!$B56), 1), Rates!$A$2:$C$504, 3, FALSE),
  IFERROR(VLOOKUP(DATE(YEAR('Calculation sheet'!$B56), MONTH('Calculation sheet'!$B56)-1, 1), Rates!$A$2:$C$504, 3, FALSE),
  IFERROR(VLOOKUP(DATE(YEAR('Calculation sheet'!$B56), MONTH('Calculation sheet'!$B56)-2, 1), Rates!$A$2:$C$504, 3, FALSE), IFERROR(VLOOKUP(DATE(YEAR('Calculation sheet'!$B56), MONTH('Calculation sheet'!$B56)-3, 1), Rates!$A$2:$C$504, 3, FALSE),
  "")))),
IF(Input!$B$10=Input!$I$3,
  IFERROR(VLOOKUP(DATE(YEAR('Calculation sheet'!$B56), MONTH('Calculation sheet'!$B56), 1), Rates!$A$2:$D$504, 4, FALSE),
  IFERROR(VLOOKUP(DATE(YEAR('Calculation sheet'!$B56), MONTH('Calculation sheet'!$B56)-1, 1), Rates!$A$2:$D$504, 4, FALSE),
  IFERROR(VLOOKUP(DATE(YEAR('Calculation sheet'!$B56), MONTH('Calculation sheet'!$B56)-2, 1), Rates!$A$2:$D$504, 4, FALSE), IFERROR(VLOOKUP(DATE(YEAR('Calculation sheet'!$B56), MONTH('Calculation sheet'!$B56)-3, 1), Rates!$A$2:$D$504, 4, FALSE),
  "")))),
IF(Input!$B$10=Input!$I$4,
  IFERROR(VLOOKUP(DATE(YEAR('Calculation sheet'!$B56), MONTH('Calculation sheet'!$B56), 1), Rates!$A$2:$E$504, 5, FALSE),
  IFERROR(VLOOKUP(DATE(YEAR('Calculation sheet'!$B56), MONTH('Calculation sheet'!$B56)-1, 1), Rates!$A$2:$E$504, 5, FALSE),
  IFERROR(VLOOKUP(DATE(YEAR('Calculation sheet'!$B56), MONTH('Calculation sheet'!$B56)-2, 1), Rates!$A$2:$E$504, 5, FALSE), IFERROR(VLOOKUP(DATE(YEAR('Calculation sheet'!$B56), MONTH('Calculation sheet'!$B56)-3, 1), Rates!$A$2:$E$504, 5, FALSE),
  "")))),
IF(Input!$B$10=Input!$I$5,
  IFERROR(VLOOKUP(DATE(YEAR('Calculation sheet'!$B56), MONTH('Calculation sheet'!$B56), 1), Rates!$A$2:$F$504, 6, FALSE),
  IFERROR(VLOOKUP(DATE(YEAR('Calculation sheet'!$B56), MONTH('Calculation sheet'!$B56)-1, 1), Rates!$A$2:$F$504, 6, FALSE),
  IFERROR(VLOOKUP(DATE(YEAR('Calculation sheet'!$B56), MONTH('Calculation sheet'!$B56)-2, 1), Rates!$A$2:$F$504, 6, FALSE), IFERROR(VLOOKUP(DATE(YEAR('Calculation sheet'!$B56), MONTH('Calculation sheet'!$B56)-3, 1), Rates!$A$2:$F$504, 6, FALSE),
  "")))),
IF(Input!$B$10=Input!$I$6,
  IFERROR(VLOOKUP(DATE(YEAR('Calculation sheet'!$B56), MONTH('Calculation sheet'!$B56), 1), Rates!$A$2:$G$504, 7, FALSE),
  IFERROR(VLOOKUP(DATE(YEAR('Calculation sheet'!$B56), MONTH('Calculation sheet'!$B56)-1, 1), Rates!$A$2:$G$504, 7, FALSE),
  IFERROR(VLOOKUP(DATE(YEAR('Calculation sheet'!$B56), MONTH('Calculation sheet'!$B56)-2, 1), Rates!$A$2:$G$504, 7, FALSE), IFERROR(VLOOKUP(DATE(YEAR('Calculation sheet'!$B56), MONTH('Calculation sheet'!$B56)-3, 1), Rates!$A$2:$G$504, 7, FALSE),
  "")))),
"")))))</f>
        <v/>
      </c>
      <c r="I56" s="114" t="str">
        <f>IF(AND('Calculation sheet'!$C56&lt;&gt;0,'Calculation sheet'!$H56=0%),H55,'Calculation sheet'!$H56)</f>
        <v/>
      </c>
      <c r="J56" s="108" t="str">
        <f t="shared" si="1"/>
        <v/>
      </c>
      <c r="K56" s="109" t="str">
        <f>IFERROR($A$4*'Calculation sheet'!$C56*'Calculation sheet'!$J56/N56,"")</f>
        <v/>
      </c>
      <c r="L56" s="115" t="str">
        <f>IFERROR('Calculation sheet'!$K56-'Calculation sheet'!$G56,"")</f>
        <v/>
      </c>
      <c r="M56" t="str">
        <f t="shared" si="2"/>
        <v/>
      </c>
      <c r="N56" s="133" t="str">
        <f t="shared" si="3"/>
        <v/>
      </c>
      <c r="O56" s="54"/>
      <c r="P56" s="54"/>
    </row>
    <row r="57" spans="1:16" x14ac:dyDescent="0.25">
      <c r="A57" s="100">
        <v>51</v>
      </c>
      <c r="B57" s="103" t="str">
        <f>IFERROR(IF(DATE(YEAR(B56),MONTH(B56),1)&gt;=DATE(YEAR(Input!$E$4),MONTH(Input!$E$4),1),"",DATE(YEAR(B56),MONTH(B56)+1,1)),"")</f>
        <v/>
      </c>
      <c r="C57" s="104" t="str">
        <f>IFERROR(IF(DATE(YEAR('Calculation sheet'!$B57),MONTH('Calculation sheet'!$B57),1)=DATE(YEAR(Input!$E$4),MONTH(Input!$E$4),1),Input!$H$4,IF('Calculation sheet'!$B57&lt;&gt;"",DAY(EOMONTH('Calculation sheet'!$B57,0)),"")),"")</f>
        <v/>
      </c>
      <c r="D57" s="105" t="str">
        <f>IFERROR(
  IF($C$4&lt;365,
    IFERROR(
      VLOOKUP(DATE(YEAR('Calculation sheet'!$B57), MONTH('Calculation sheet'!$B57), 1), Rates!$A$2:$B$504, 2, FALSE),
      IFERROR(
        VLOOKUP(DATE(YEAR('Calculation sheet'!$B57), MONTH('Calculation sheet'!$B57)-1, 1), Rates!$A$2:$B$504, 2, FALSE),
        IFERROR(
          VLOOKUP(DATE(YEAR('Calculation sheet'!$B57), MONTH('Calculation sheet'!$B57)-2, 1), Rates!$A$2:$B$504, 2, FALSE),
          VLOOKUP(DATE(YEAR('Calculation sheet'!$B57), MONTH('Calculation sheet'!$B57)-3, 1), Rates!$A$2:$B$504, 2, FALSE)
        )
      )
    ),
  IF($C$4&lt;730,
    IFERROR(
      VLOOKUP(DATE(YEAR('Calculation sheet'!$B57), MONTH('Calculation sheet'!$B57), 1), Rates!$A$2:$C$504, 3, FALSE),
      IFERROR(
        VLOOKUP(DATE(YEAR('Calculation sheet'!$B57), MONTH('Calculation sheet'!$B57)-1, 1), Rates!$A$2:$C$504, 3, FALSE),
        IFERROR(
          VLOOKUP(DATE(YEAR('Calculation sheet'!$B57), MONTH('Calculation sheet'!$B57)-2, 1), Rates!$A$2:$C$504, 3, FALSE),
          VLOOKUP(DATE(YEAR('Calculation sheet'!$B57), MONTH('Calculation sheet'!$B57)-3, 1), Rates!$A$2:$C$504, 3, FALSE)
        )
      )
    ),
  IF($C$4&lt;1095,
    IFERROR(
      VLOOKUP(DATE(YEAR('Calculation sheet'!$B57), MONTH('Calculation sheet'!$B57), 1), Rates!$A$2:$D$504, 4, FALSE),
      IFERROR(
        VLOOKUP(DATE(YEAR('Calculation sheet'!$B57), MONTH('Calculation sheet'!$B57)-1, 1), Rates!$A$2:$D$504, 4, FALSE),
        IFERROR(
          VLOOKUP(DATE(YEAR('Calculation sheet'!$B57), MONTH('Calculation sheet'!$B57)-2, 1), Rates!$A$2:$D$504, 4, FALSE),
          VLOOKUP(DATE(YEAR('Calculation sheet'!$B57), MONTH('Calculation sheet'!$B57)-3, 1), Rates!$A$2:$D$504, 4, FALSE)
        )
      )
    ),
  IF($C$4&lt;1460,
    IFERROR(
      VLOOKUP(DATE(YEAR('Calculation sheet'!$B57), MONTH('Calculation sheet'!$B57), 1), Rates!$A$2:$E$504, 5, FALSE),
      IFERROR(
        VLOOKUP(DATE(YEAR('Calculation sheet'!$B57), MONTH('Calculation sheet'!$B57)-1, 1), Rates!$A$2:$E$504, 5, FALSE),
        IFERROR(
          VLOOKUP(DATE(YEAR('Calculation sheet'!$B57), MONTH('Calculation sheet'!$B57)-2, 1), Rates!$A$2:$E$504, 5, FALSE),
          VLOOKUP(DATE(YEAR('Calculation sheet'!$B57), MONTH('Calculation sheet'!$B57)-3, 1), Rates!$A$2:$E$504, 5, FALSE)
        )
      )
    ),
  IF($C$4&lt;1825,
    IFERROR(
      VLOOKUP(DATE(YEAR('Calculation sheet'!$B57), MONTH('Calculation sheet'!$B57), 1), Rates!$A$2:$F$504, 6, FALSE),
      IFERROR(
        VLOOKUP(DATE(YEAR('Calculation sheet'!$B57), MONTH('Calculation sheet'!$B57)-1, 1), Rates!$A$2:$F$504, 6, FALSE),
        IFERROR(
          VLOOKUP(DATE(YEAR('Calculation sheet'!$B57), MONTH('Calculation sheet'!$B57)-2, 1), Rates!$A$2:$F$504, 6, FALSE),
          VLOOKUP(DATE(YEAR('Calculation sheet'!$B57), MONTH('Calculation sheet'!$B57)-3, 1), Rates!$A$2:$F$504, 6, FALSE)
        )
      )
    ),
    IFERROR(
      VLOOKUP(DATE(YEAR('Calculation sheet'!$B57), MONTH('Calculation sheet'!$B57), 1), Rates!$A$2:$G$504, 7, FALSE),
      IFERROR(
        VLOOKUP(DATE(YEAR('Calculation sheet'!$B57), MONTH('Calculation sheet'!$B57)-1, 1), Rates!$A$2:$G$504, 7, FALSE),
        IFERROR(
          VLOOKUP(DATE(YEAR('Calculation sheet'!$B57), MONTH('Calculation sheet'!$B57)-2, 1), Rates!$A$2:$G$504, 7, FALSE),
          VLOOKUP(DATE(YEAR('Calculation sheet'!$B57), MONTH('Calculation sheet'!$B57)-3, 1), Rates!$A$2:$G$504, 7, FALSE)
        )
      )
    )
  ))))),
  ""
)</f>
        <v/>
      </c>
      <c r="E57" s="105" t="str">
        <f>IF(AND('Calculation sheet'!$C57&lt;&gt;0,'Calculation sheet'!$D57=0%),D56,'Calculation sheet'!$D57)</f>
        <v/>
      </c>
      <c r="F57" s="105" t="str">
        <f>IF(AND('Calculation sheet'!$C57&lt;&gt;0,'Calculation sheet'!$E57=0%),E56,'Calculation sheet'!$E57)</f>
        <v/>
      </c>
      <c r="G57" s="106" t="str">
        <f>IFERROR(IF('Calculation sheet'!$F57&lt;&gt;"",$A$4*'Calculation sheet'!$C57*'Calculation sheet'!$F57/N57,""),"")</f>
        <v/>
      </c>
      <c r="H57" s="105" t="str">
        <f>IF(Input!$B$10=Input!$I$2,
  IFERROR(VLOOKUP(DATE(YEAR('Calculation sheet'!$B57), MONTH('Calculation sheet'!$B57), 1), Rates!$A$2:$C$504, 3, FALSE),
  IFERROR(VLOOKUP(DATE(YEAR('Calculation sheet'!$B57), MONTH('Calculation sheet'!$B57)-1, 1), Rates!$A$2:$C$504, 3, FALSE),
  IFERROR(VLOOKUP(DATE(YEAR('Calculation sheet'!$B57), MONTH('Calculation sheet'!$B57)-2, 1), Rates!$A$2:$C$504, 3, FALSE), IFERROR(VLOOKUP(DATE(YEAR('Calculation sheet'!$B57), MONTH('Calculation sheet'!$B57)-3, 1), Rates!$A$2:$C$504, 3, FALSE),
  "")))),
IF(Input!$B$10=Input!$I$3,
  IFERROR(VLOOKUP(DATE(YEAR('Calculation sheet'!$B57), MONTH('Calculation sheet'!$B57), 1), Rates!$A$2:$D$504, 4, FALSE),
  IFERROR(VLOOKUP(DATE(YEAR('Calculation sheet'!$B57), MONTH('Calculation sheet'!$B57)-1, 1), Rates!$A$2:$D$504, 4, FALSE),
  IFERROR(VLOOKUP(DATE(YEAR('Calculation sheet'!$B57), MONTH('Calculation sheet'!$B57)-2, 1), Rates!$A$2:$D$504, 4, FALSE), IFERROR(VLOOKUP(DATE(YEAR('Calculation sheet'!$B57), MONTH('Calculation sheet'!$B57)-3, 1), Rates!$A$2:$D$504, 4, FALSE),
  "")))),
IF(Input!$B$10=Input!$I$4,
  IFERROR(VLOOKUP(DATE(YEAR('Calculation sheet'!$B57), MONTH('Calculation sheet'!$B57), 1), Rates!$A$2:$E$504, 5, FALSE),
  IFERROR(VLOOKUP(DATE(YEAR('Calculation sheet'!$B57), MONTH('Calculation sheet'!$B57)-1, 1), Rates!$A$2:$E$504, 5, FALSE),
  IFERROR(VLOOKUP(DATE(YEAR('Calculation sheet'!$B57), MONTH('Calculation sheet'!$B57)-2, 1), Rates!$A$2:$E$504, 5, FALSE), IFERROR(VLOOKUP(DATE(YEAR('Calculation sheet'!$B57), MONTH('Calculation sheet'!$B57)-3, 1), Rates!$A$2:$E$504, 5, FALSE),
  "")))),
IF(Input!$B$10=Input!$I$5,
  IFERROR(VLOOKUP(DATE(YEAR('Calculation sheet'!$B57), MONTH('Calculation sheet'!$B57), 1), Rates!$A$2:$F$504, 6, FALSE),
  IFERROR(VLOOKUP(DATE(YEAR('Calculation sheet'!$B57), MONTH('Calculation sheet'!$B57)-1, 1), Rates!$A$2:$F$504, 6, FALSE),
  IFERROR(VLOOKUP(DATE(YEAR('Calculation sheet'!$B57), MONTH('Calculation sheet'!$B57)-2, 1), Rates!$A$2:$F$504, 6, FALSE), IFERROR(VLOOKUP(DATE(YEAR('Calculation sheet'!$B57), MONTH('Calculation sheet'!$B57)-3, 1), Rates!$A$2:$F$504, 6, FALSE),
  "")))),
IF(Input!$B$10=Input!$I$6,
  IFERROR(VLOOKUP(DATE(YEAR('Calculation sheet'!$B57), MONTH('Calculation sheet'!$B57), 1), Rates!$A$2:$G$504, 7, FALSE),
  IFERROR(VLOOKUP(DATE(YEAR('Calculation sheet'!$B57), MONTH('Calculation sheet'!$B57)-1, 1), Rates!$A$2:$G$504, 7, FALSE),
  IFERROR(VLOOKUP(DATE(YEAR('Calculation sheet'!$B57), MONTH('Calculation sheet'!$B57)-2, 1), Rates!$A$2:$G$504, 7, FALSE), IFERROR(VLOOKUP(DATE(YEAR('Calculation sheet'!$B57), MONTH('Calculation sheet'!$B57)-3, 1), Rates!$A$2:$G$504, 7, FALSE),
  "")))),
"")))))</f>
        <v/>
      </c>
      <c r="I57" s="107" t="str">
        <f>IF(AND('Calculation sheet'!$C57&lt;&gt;0,'Calculation sheet'!$H57=0%),H56,'Calculation sheet'!$H57)</f>
        <v/>
      </c>
      <c r="J57" s="108" t="str">
        <f t="shared" si="1"/>
        <v/>
      </c>
      <c r="K57" s="109" t="str">
        <f>IFERROR($A$4*'Calculation sheet'!$C57*'Calculation sheet'!$J57/N57,"")</f>
        <v/>
      </c>
      <c r="L57" s="110" t="str">
        <f>IFERROR('Calculation sheet'!$K57-'Calculation sheet'!$G57,"")</f>
        <v/>
      </c>
      <c r="M57" t="str">
        <f t="shared" si="2"/>
        <v/>
      </c>
      <c r="N57" s="133" t="str">
        <f t="shared" si="3"/>
        <v/>
      </c>
      <c r="O57" s="54"/>
      <c r="P57" s="54"/>
    </row>
    <row r="58" spans="1:16" x14ac:dyDescent="0.25">
      <c r="A58" s="101">
        <v>52</v>
      </c>
      <c r="B58" s="111" t="str">
        <f>IFERROR(IF(DATE(YEAR(B57),MONTH(B57),1)&gt;=DATE(YEAR(Input!$E$4),MONTH(Input!$E$4),1),"",DATE(YEAR(B57),MONTH(B57)+1,1)),"")</f>
        <v/>
      </c>
      <c r="C58" s="112" t="str">
        <f>IFERROR(IF(DATE(YEAR('Calculation sheet'!$B58),MONTH('Calculation sheet'!$B58),1)=DATE(YEAR(Input!$E$4),MONTH(Input!$E$4),1),Input!$H$4,IF('Calculation sheet'!$B58&lt;&gt;"",DAY(EOMONTH('Calculation sheet'!$B58,0)),"")),"")</f>
        <v/>
      </c>
      <c r="D58" s="105" t="str">
        <f>IFERROR(
  IF($C$4&lt;365,
    IFERROR(
      VLOOKUP(DATE(YEAR('Calculation sheet'!$B58), MONTH('Calculation sheet'!$B58), 1), Rates!$A$2:$B$504, 2, FALSE),
      IFERROR(
        VLOOKUP(DATE(YEAR('Calculation sheet'!$B58), MONTH('Calculation sheet'!$B58)-1, 1), Rates!$A$2:$B$504, 2, FALSE),
        IFERROR(
          VLOOKUP(DATE(YEAR('Calculation sheet'!$B58), MONTH('Calculation sheet'!$B58)-2, 1), Rates!$A$2:$B$504, 2, FALSE),
          VLOOKUP(DATE(YEAR('Calculation sheet'!$B58), MONTH('Calculation sheet'!$B58)-3, 1), Rates!$A$2:$B$504, 2, FALSE)
        )
      )
    ),
  IF($C$4&lt;730,
    IFERROR(
      VLOOKUP(DATE(YEAR('Calculation sheet'!$B58), MONTH('Calculation sheet'!$B58), 1), Rates!$A$2:$C$504, 3, FALSE),
      IFERROR(
        VLOOKUP(DATE(YEAR('Calculation sheet'!$B58), MONTH('Calculation sheet'!$B58)-1, 1), Rates!$A$2:$C$504, 3, FALSE),
        IFERROR(
          VLOOKUP(DATE(YEAR('Calculation sheet'!$B58), MONTH('Calculation sheet'!$B58)-2, 1), Rates!$A$2:$C$504, 3, FALSE),
          VLOOKUP(DATE(YEAR('Calculation sheet'!$B58), MONTH('Calculation sheet'!$B58)-3, 1), Rates!$A$2:$C$504, 3, FALSE)
        )
      )
    ),
  IF($C$4&lt;1095,
    IFERROR(
      VLOOKUP(DATE(YEAR('Calculation sheet'!$B58), MONTH('Calculation sheet'!$B58), 1), Rates!$A$2:$D$504, 4, FALSE),
      IFERROR(
        VLOOKUP(DATE(YEAR('Calculation sheet'!$B58), MONTH('Calculation sheet'!$B58)-1, 1), Rates!$A$2:$D$504, 4, FALSE),
        IFERROR(
          VLOOKUP(DATE(YEAR('Calculation sheet'!$B58), MONTH('Calculation sheet'!$B58)-2, 1), Rates!$A$2:$D$504, 4, FALSE),
          VLOOKUP(DATE(YEAR('Calculation sheet'!$B58), MONTH('Calculation sheet'!$B58)-3, 1), Rates!$A$2:$D$504, 4, FALSE)
        )
      )
    ),
  IF($C$4&lt;1460,
    IFERROR(
      VLOOKUP(DATE(YEAR('Calculation sheet'!$B58), MONTH('Calculation sheet'!$B58), 1), Rates!$A$2:$E$504, 5, FALSE),
      IFERROR(
        VLOOKUP(DATE(YEAR('Calculation sheet'!$B58), MONTH('Calculation sheet'!$B58)-1, 1), Rates!$A$2:$E$504, 5, FALSE),
        IFERROR(
          VLOOKUP(DATE(YEAR('Calculation sheet'!$B58), MONTH('Calculation sheet'!$B58)-2, 1), Rates!$A$2:$E$504, 5, FALSE),
          VLOOKUP(DATE(YEAR('Calculation sheet'!$B58), MONTH('Calculation sheet'!$B58)-3, 1), Rates!$A$2:$E$504, 5, FALSE)
        )
      )
    ),
  IF($C$4&lt;1825,
    IFERROR(
      VLOOKUP(DATE(YEAR('Calculation sheet'!$B58), MONTH('Calculation sheet'!$B58), 1), Rates!$A$2:$F$504, 6, FALSE),
      IFERROR(
        VLOOKUP(DATE(YEAR('Calculation sheet'!$B58), MONTH('Calculation sheet'!$B58)-1, 1), Rates!$A$2:$F$504, 6, FALSE),
        IFERROR(
          VLOOKUP(DATE(YEAR('Calculation sheet'!$B58), MONTH('Calculation sheet'!$B58)-2, 1), Rates!$A$2:$F$504, 6, FALSE),
          VLOOKUP(DATE(YEAR('Calculation sheet'!$B58), MONTH('Calculation sheet'!$B58)-3, 1), Rates!$A$2:$F$504, 6, FALSE)
        )
      )
    ),
    IFERROR(
      VLOOKUP(DATE(YEAR('Calculation sheet'!$B58), MONTH('Calculation sheet'!$B58), 1), Rates!$A$2:$G$504, 7, FALSE),
      IFERROR(
        VLOOKUP(DATE(YEAR('Calculation sheet'!$B58), MONTH('Calculation sheet'!$B58)-1, 1), Rates!$A$2:$G$504, 7, FALSE),
        IFERROR(
          VLOOKUP(DATE(YEAR('Calculation sheet'!$B58), MONTH('Calculation sheet'!$B58)-2, 1), Rates!$A$2:$G$504, 7, FALSE),
          VLOOKUP(DATE(YEAR('Calculation sheet'!$B58), MONTH('Calculation sheet'!$B58)-3, 1), Rates!$A$2:$G$504, 7, FALSE)
        )
      )
    )
  ))))),
  ""
)</f>
        <v/>
      </c>
      <c r="E58" s="113" t="str">
        <f>IF(AND('Calculation sheet'!$C58&lt;&gt;0,'Calculation sheet'!$D58=0%),D57,'Calculation sheet'!$D58)</f>
        <v/>
      </c>
      <c r="F58" s="113" t="str">
        <f>IF(AND('Calculation sheet'!$C58&lt;&gt;0,'Calculation sheet'!$E58=0%),E57,'Calculation sheet'!$E58)</f>
        <v/>
      </c>
      <c r="G58" s="106" t="str">
        <f>IFERROR(IF('Calculation sheet'!$F58&lt;&gt;"",$A$4*'Calculation sheet'!$C58*'Calculation sheet'!$F58/N58,""),"")</f>
        <v/>
      </c>
      <c r="H58" s="105" t="str">
        <f>IF(Input!$B$10=Input!$I$2,
  IFERROR(VLOOKUP(DATE(YEAR('Calculation sheet'!$B58), MONTH('Calculation sheet'!$B58), 1), Rates!$A$2:$C$504, 3, FALSE),
  IFERROR(VLOOKUP(DATE(YEAR('Calculation sheet'!$B58), MONTH('Calculation sheet'!$B58)-1, 1), Rates!$A$2:$C$504, 3, FALSE),
  IFERROR(VLOOKUP(DATE(YEAR('Calculation sheet'!$B58), MONTH('Calculation sheet'!$B58)-2, 1), Rates!$A$2:$C$504, 3, FALSE), IFERROR(VLOOKUP(DATE(YEAR('Calculation sheet'!$B58), MONTH('Calculation sheet'!$B58)-3, 1), Rates!$A$2:$C$504, 3, FALSE),
  "")))),
IF(Input!$B$10=Input!$I$3,
  IFERROR(VLOOKUP(DATE(YEAR('Calculation sheet'!$B58), MONTH('Calculation sheet'!$B58), 1), Rates!$A$2:$D$504, 4, FALSE),
  IFERROR(VLOOKUP(DATE(YEAR('Calculation sheet'!$B58), MONTH('Calculation sheet'!$B58)-1, 1), Rates!$A$2:$D$504, 4, FALSE),
  IFERROR(VLOOKUP(DATE(YEAR('Calculation sheet'!$B58), MONTH('Calculation sheet'!$B58)-2, 1), Rates!$A$2:$D$504, 4, FALSE), IFERROR(VLOOKUP(DATE(YEAR('Calculation sheet'!$B58), MONTH('Calculation sheet'!$B58)-3, 1), Rates!$A$2:$D$504, 4, FALSE),
  "")))),
IF(Input!$B$10=Input!$I$4,
  IFERROR(VLOOKUP(DATE(YEAR('Calculation sheet'!$B58), MONTH('Calculation sheet'!$B58), 1), Rates!$A$2:$E$504, 5, FALSE),
  IFERROR(VLOOKUP(DATE(YEAR('Calculation sheet'!$B58), MONTH('Calculation sheet'!$B58)-1, 1), Rates!$A$2:$E$504, 5, FALSE),
  IFERROR(VLOOKUP(DATE(YEAR('Calculation sheet'!$B58), MONTH('Calculation sheet'!$B58)-2, 1), Rates!$A$2:$E$504, 5, FALSE), IFERROR(VLOOKUP(DATE(YEAR('Calculation sheet'!$B58), MONTH('Calculation sheet'!$B58)-3, 1), Rates!$A$2:$E$504, 5, FALSE),
  "")))),
IF(Input!$B$10=Input!$I$5,
  IFERROR(VLOOKUP(DATE(YEAR('Calculation sheet'!$B58), MONTH('Calculation sheet'!$B58), 1), Rates!$A$2:$F$504, 6, FALSE),
  IFERROR(VLOOKUP(DATE(YEAR('Calculation sheet'!$B58), MONTH('Calculation sheet'!$B58)-1, 1), Rates!$A$2:$F$504, 6, FALSE),
  IFERROR(VLOOKUP(DATE(YEAR('Calculation sheet'!$B58), MONTH('Calculation sheet'!$B58)-2, 1), Rates!$A$2:$F$504, 6, FALSE), IFERROR(VLOOKUP(DATE(YEAR('Calculation sheet'!$B58), MONTH('Calculation sheet'!$B58)-3, 1), Rates!$A$2:$F$504, 6, FALSE),
  "")))),
IF(Input!$B$10=Input!$I$6,
  IFERROR(VLOOKUP(DATE(YEAR('Calculation sheet'!$B58), MONTH('Calculation sheet'!$B58), 1), Rates!$A$2:$G$504, 7, FALSE),
  IFERROR(VLOOKUP(DATE(YEAR('Calculation sheet'!$B58), MONTH('Calculation sheet'!$B58)-1, 1), Rates!$A$2:$G$504, 7, FALSE),
  IFERROR(VLOOKUP(DATE(YEAR('Calculation sheet'!$B58), MONTH('Calculation sheet'!$B58)-2, 1), Rates!$A$2:$G$504, 7, FALSE), IFERROR(VLOOKUP(DATE(YEAR('Calculation sheet'!$B58), MONTH('Calculation sheet'!$B58)-3, 1), Rates!$A$2:$G$504, 7, FALSE),
  "")))),
"")))))</f>
        <v/>
      </c>
      <c r="I58" s="114" t="str">
        <f>IF(AND('Calculation sheet'!$C58&lt;&gt;0,'Calculation sheet'!$H58=0%),H57,'Calculation sheet'!$H58)</f>
        <v/>
      </c>
      <c r="J58" s="108" t="str">
        <f t="shared" si="1"/>
        <v/>
      </c>
      <c r="K58" s="109" t="str">
        <f>IFERROR($A$4*'Calculation sheet'!$C58*'Calculation sheet'!$J58/N58,"")</f>
        <v/>
      </c>
      <c r="L58" s="115" t="str">
        <f>IFERROR('Calculation sheet'!$K58-'Calculation sheet'!$G58,"")</f>
        <v/>
      </c>
      <c r="M58" t="str">
        <f t="shared" si="2"/>
        <v/>
      </c>
      <c r="N58" s="133" t="str">
        <f t="shared" si="3"/>
        <v/>
      </c>
      <c r="O58" s="54"/>
      <c r="P58" s="54"/>
    </row>
    <row r="59" spans="1:16" x14ac:dyDescent="0.25">
      <c r="A59" s="100">
        <v>53</v>
      </c>
      <c r="B59" s="103" t="str">
        <f>IFERROR(IF(DATE(YEAR(B58),MONTH(B58),1)&gt;=DATE(YEAR(Input!$E$4),MONTH(Input!$E$4),1),"",DATE(YEAR(B58),MONTH(B58)+1,1)),"")</f>
        <v/>
      </c>
      <c r="C59" s="104" t="str">
        <f>IFERROR(IF(DATE(YEAR('Calculation sheet'!$B59),MONTH('Calculation sheet'!$B59),1)=DATE(YEAR(Input!$E$4),MONTH(Input!$E$4),1),Input!$H$4,IF('Calculation sheet'!$B59&lt;&gt;"",DAY(EOMONTH('Calculation sheet'!$B59,0)),"")),"")</f>
        <v/>
      </c>
      <c r="D59" s="105" t="str">
        <f>IFERROR(
  IF($C$4&lt;365,
    IFERROR(
      VLOOKUP(DATE(YEAR('Calculation sheet'!$B59), MONTH('Calculation sheet'!$B59), 1), Rates!$A$2:$B$504, 2, FALSE),
      IFERROR(
        VLOOKUP(DATE(YEAR('Calculation sheet'!$B59), MONTH('Calculation sheet'!$B59)-1, 1), Rates!$A$2:$B$504, 2, FALSE),
        IFERROR(
          VLOOKUP(DATE(YEAR('Calculation sheet'!$B59), MONTH('Calculation sheet'!$B59)-2, 1), Rates!$A$2:$B$504, 2, FALSE),
          VLOOKUP(DATE(YEAR('Calculation sheet'!$B59), MONTH('Calculation sheet'!$B59)-3, 1), Rates!$A$2:$B$504, 2, FALSE)
        )
      )
    ),
  IF($C$4&lt;730,
    IFERROR(
      VLOOKUP(DATE(YEAR('Calculation sheet'!$B59), MONTH('Calculation sheet'!$B59), 1), Rates!$A$2:$C$504, 3, FALSE),
      IFERROR(
        VLOOKUP(DATE(YEAR('Calculation sheet'!$B59), MONTH('Calculation sheet'!$B59)-1, 1), Rates!$A$2:$C$504, 3, FALSE),
        IFERROR(
          VLOOKUP(DATE(YEAR('Calculation sheet'!$B59), MONTH('Calculation sheet'!$B59)-2, 1), Rates!$A$2:$C$504, 3, FALSE),
          VLOOKUP(DATE(YEAR('Calculation sheet'!$B59), MONTH('Calculation sheet'!$B59)-3, 1), Rates!$A$2:$C$504, 3, FALSE)
        )
      )
    ),
  IF($C$4&lt;1095,
    IFERROR(
      VLOOKUP(DATE(YEAR('Calculation sheet'!$B59), MONTH('Calculation sheet'!$B59), 1), Rates!$A$2:$D$504, 4, FALSE),
      IFERROR(
        VLOOKUP(DATE(YEAR('Calculation sheet'!$B59), MONTH('Calculation sheet'!$B59)-1, 1), Rates!$A$2:$D$504, 4, FALSE),
        IFERROR(
          VLOOKUP(DATE(YEAR('Calculation sheet'!$B59), MONTH('Calculation sheet'!$B59)-2, 1), Rates!$A$2:$D$504, 4, FALSE),
          VLOOKUP(DATE(YEAR('Calculation sheet'!$B59), MONTH('Calculation sheet'!$B59)-3, 1), Rates!$A$2:$D$504, 4, FALSE)
        )
      )
    ),
  IF($C$4&lt;1460,
    IFERROR(
      VLOOKUP(DATE(YEAR('Calculation sheet'!$B59), MONTH('Calculation sheet'!$B59), 1), Rates!$A$2:$E$504, 5, FALSE),
      IFERROR(
        VLOOKUP(DATE(YEAR('Calculation sheet'!$B59), MONTH('Calculation sheet'!$B59)-1, 1), Rates!$A$2:$E$504, 5, FALSE),
        IFERROR(
          VLOOKUP(DATE(YEAR('Calculation sheet'!$B59), MONTH('Calculation sheet'!$B59)-2, 1), Rates!$A$2:$E$504, 5, FALSE),
          VLOOKUP(DATE(YEAR('Calculation sheet'!$B59), MONTH('Calculation sheet'!$B59)-3, 1), Rates!$A$2:$E$504, 5, FALSE)
        )
      )
    ),
  IF($C$4&lt;1825,
    IFERROR(
      VLOOKUP(DATE(YEAR('Calculation sheet'!$B59), MONTH('Calculation sheet'!$B59), 1), Rates!$A$2:$F$504, 6, FALSE),
      IFERROR(
        VLOOKUP(DATE(YEAR('Calculation sheet'!$B59), MONTH('Calculation sheet'!$B59)-1, 1), Rates!$A$2:$F$504, 6, FALSE),
        IFERROR(
          VLOOKUP(DATE(YEAR('Calculation sheet'!$B59), MONTH('Calculation sheet'!$B59)-2, 1), Rates!$A$2:$F$504, 6, FALSE),
          VLOOKUP(DATE(YEAR('Calculation sheet'!$B59), MONTH('Calculation sheet'!$B59)-3, 1), Rates!$A$2:$F$504, 6, FALSE)
        )
      )
    ),
    IFERROR(
      VLOOKUP(DATE(YEAR('Calculation sheet'!$B59), MONTH('Calculation sheet'!$B59), 1), Rates!$A$2:$G$504, 7, FALSE),
      IFERROR(
        VLOOKUP(DATE(YEAR('Calculation sheet'!$B59), MONTH('Calculation sheet'!$B59)-1, 1), Rates!$A$2:$G$504, 7, FALSE),
        IFERROR(
          VLOOKUP(DATE(YEAR('Calculation sheet'!$B59), MONTH('Calculation sheet'!$B59)-2, 1), Rates!$A$2:$G$504, 7, FALSE),
          VLOOKUP(DATE(YEAR('Calculation sheet'!$B59), MONTH('Calculation sheet'!$B59)-3, 1), Rates!$A$2:$G$504, 7, FALSE)
        )
      )
    )
  ))))),
  ""
)</f>
        <v/>
      </c>
      <c r="E59" s="105" t="str">
        <f>IF(AND('Calculation sheet'!$C59&lt;&gt;0,'Calculation sheet'!$D59=0%),D58,'Calculation sheet'!$D59)</f>
        <v/>
      </c>
      <c r="F59" s="105" t="str">
        <f>IF(AND('Calculation sheet'!$C59&lt;&gt;0,'Calculation sheet'!$E59=0%),E58,'Calculation sheet'!$E59)</f>
        <v/>
      </c>
      <c r="G59" s="106" t="str">
        <f>IFERROR(IF('Calculation sheet'!$F59&lt;&gt;"",$A$4*'Calculation sheet'!$C59*'Calculation sheet'!$F59/N59,""),"")</f>
        <v/>
      </c>
      <c r="H59" s="105" t="str">
        <f>IF(Input!$B$10=Input!$I$2,
  IFERROR(VLOOKUP(DATE(YEAR('Calculation sheet'!$B59), MONTH('Calculation sheet'!$B59), 1), Rates!$A$2:$C$504, 3, FALSE),
  IFERROR(VLOOKUP(DATE(YEAR('Calculation sheet'!$B59), MONTH('Calculation sheet'!$B59)-1, 1), Rates!$A$2:$C$504, 3, FALSE),
  IFERROR(VLOOKUP(DATE(YEAR('Calculation sheet'!$B59), MONTH('Calculation sheet'!$B59)-2, 1), Rates!$A$2:$C$504, 3, FALSE), IFERROR(VLOOKUP(DATE(YEAR('Calculation sheet'!$B59), MONTH('Calculation sheet'!$B59)-3, 1), Rates!$A$2:$C$504, 3, FALSE),
  "")))),
IF(Input!$B$10=Input!$I$3,
  IFERROR(VLOOKUP(DATE(YEAR('Calculation sheet'!$B59), MONTH('Calculation sheet'!$B59), 1), Rates!$A$2:$D$504, 4, FALSE),
  IFERROR(VLOOKUP(DATE(YEAR('Calculation sheet'!$B59), MONTH('Calculation sheet'!$B59)-1, 1), Rates!$A$2:$D$504, 4, FALSE),
  IFERROR(VLOOKUP(DATE(YEAR('Calculation sheet'!$B59), MONTH('Calculation sheet'!$B59)-2, 1), Rates!$A$2:$D$504, 4, FALSE), IFERROR(VLOOKUP(DATE(YEAR('Calculation sheet'!$B59), MONTH('Calculation sheet'!$B59)-3, 1), Rates!$A$2:$D$504, 4, FALSE),
  "")))),
IF(Input!$B$10=Input!$I$4,
  IFERROR(VLOOKUP(DATE(YEAR('Calculation sheet'!$B59), MONTH('Calculation sheet'!$B59), 1), Rates!$A$2:$E$504, 5, FALSE),
  IFERROR(VLOOKUP(DATE(YEAR('Calculation sheet'!$B59), MONTH('Calculation sheet'!$B59)-1, 1), Rates!$A$2:$E$504, 5, FALSE),
  IFERROR(VLOOKUP(DATE(YEAR('Calculation sheet'!$B59), MONTH('Calculation sheet'!$B59)-2, 1), Rates!$A$2:$E$504, 5, FALSE), IFERROR(VLOOKUP(DATE(YEAR('Calculation sheet'!$B59), MONTH('Calculation sheet'!$B59)-3, 1), Rates!$A$2:$E$504, 5, FALSE),
  "")))),
IF(Input!$B$10=Input!$I$5,
  IFERROR(VLOOKUP(DATE(YEAR('Calculation sheet'!$B59), MONTH('Calculation sheet'!$B59), 1), Rates!$A$2:$F$504, 6, FALSE),
  IFERROR(VLOOKUP(DATE(YEAR('Calculation sheet'!$B59), MONTH('Calculation sheet'!$B59)-1, 1), Rates!$A$2:$F$504, 6, FALSE),
  IFERROR(VLOOKUP(DATE(YEAR('Calculation sheet'!$B59), MONTH('Calculation sheet'!$B59)-2, 1), Rates!$A$2:$F$504, 6, FALSE), IFERROR(VLOOKUP(DATE(YEAR('Calculation sheet'!$B59), MONTH('Calculation sheet'!$B59)-3, 1), Rates!$A$2:$F$504, 6, FALSE),
  "")))),
IF(Input!$B$10=Input!$I$6,
  IFERROR(VLOOKUP(DATE(YEAR('Calculation sheet'!$B59), MONTH('Calculation sheet'!$B59), 1), Rates!$A$2:$G$504, 7, FALSE),
  IFERROR(VLOOKUP(DATE(YEAR('Calculation sheet'!$B59), MONTH('Calculation sheet'!$B59)-1, 1), Rates!$A$2:$G$504, 7, FALSE),
  IFERROR(VLOOKUP(DATE(YEAR('Calculation sheet'!$B59), MONTH('Calculation sheet'!$B59)-2, 1), Rates!$A$2:$G$504, 7, FALSE), IFERROR(VLOOKUP(DATE(YEAR('Calculation sheet'!$B59), MONTH('Calculation sheet'!$B59)-3, 1), Rates!$A$2:$G$504, 7, FALSE),
  "")))),
"")))))</f>
        <v/>
      </c>
      <c r="I59" s="107" t="str">
        <f>IF(AND('Calculation sheet'!$C59&lt;&gt;0,'Calculation sheet'!$H59=0%),H58,'Calculation sheet'!$H59)</f>
        <v/>
      </c>
      <c r="J59" s="108" t="str">
        <f t="shared" si="1"/>
        <v/>
      </c>
      <c r="K59" s="109" t="str">
        <f>IFERROR($A$4*'Calculation sheet'!$C59*'Calculation sheet'!$J59/N59,"")</f>
        <v/>
      </c>
      <c r="L59" s="110" t="str">
        <f>IFERROR('Calculation sheet'!$K59-'Calculation sheet'!$G59,"")</f>
        <v/>
      </c>
      <c r="M59" t="str">
        <f t="shared" si="2"/>
        <v/>
      </c>
      <c r="N59" s="133" t="str">
        <f t="shared" si="3"/>
        <v/>
      </c>
      <c r="O59" s="54"/>
      <c r="P59" s="54"/>
    </row>
    <row r="60" spans="1:16" x14ac:dyDescent="0.25">
      <c r="A60" s="101">
        <v>54</v>
      </c>
      <c r="B60" s="111" t="str">
        <f>IFERROR(IF(DATE(YEAR(B59),MONTH(B59),1)&gt;=DATE(YEAR(Input!$E$4),MONTH(Input!$E$4),1),"",DATE(YEAR(B59),MONTH(B59)+1,1)),"")</f>
        <v/>
      </c>
      <c r="C60" s="112" t="str">
        <f>IFERROR(IF(DATE(YEAR('Calculation sheet'!$B60),MONTH('Calculation sheet'!$B60),1)=DATE(YEAR(Input!$E$4),MONTH(Input!$E$4),1),Input!$H$4,IF('Calculation sheet'!$B60&lt;&gt;"",DAY(EOMONTH('Calculation sheet'!$B60,0)),"")),"")</f>
        <v/>
      </c>
      <c r="D60" s="105" t="str">
        <f>IFERROR(
  IF($C$4&lt;365,
    IFERROR(
      VLOOKUP(DATE(YEAR('Calculation sheet'!$B60), MONTH('Calculation sheet'!$B60), 1), Rates!$A$2:$B$504, 2, FALSE),
      IFERROR(
        VLOOKUP(DATE(YEAR('Calculation sheet'!$B60), MONTH('Calculation sheet'!$B60)-1, 1), Rates!$A$2:$B$504, 2, FALSE),
        IFERROR(
          VLOOKUP(DATE(YEAR('Calculation sheet'!$B60), MONTH('Calculation sheet'!$B60)-2, 1), Rates!$A$2:$B$504, 2, FALSE),
          VLOOKUP(DATE(YEAR('Calculation sheet'!$B60), MONTH('Calculation sheet'!$B60)-3, 1), Rates!$A$2:$B$504, 2, FALSE)
        )
      )
    ),
  IF($C$4&lt;730,
    IFERROR(
      VLOOKUP(DATE(YEAR('Calculation sheet'!$B60), MONTH('Calculation sheet'!$B60), 1), Rates!$A$2:$C$504, 3, FALSE),
      IFERROR(
        VLOOKUP(DATE(YEAR('Calculation sheet'!$B60), MONTH('Calculation sheet'!$B60)-1, 1), Rates!$A$2:$C$504, 3, FALSE),
        IFERROR(
          VLOOKUP(DATE(YEAR('Calculation sheet'!$B60), MONTH('Calculation sheet'!$B60)-2, 1), Rates!$A$2:$C$504, 3, FALSE),
          VLOOKUP(DATE(YEAR('Calculation sheet'!$B60), MONTH('Calculation sheet'!$B60)-3, 1), Rates!$A$2:$C$504, 3, FALSE)
        )
      )
    ),
  IF($C$4&lt;1095,
    IFERROR(
      VLOOKUP(DATE(YEAR('Calculation sheet'!$B60), MONTH('Calculation sheet'!$B60), 1), Rates!$A$2:$D$504, 4, FALSE),
      IFERROR(
        VLOOKUP(DATE(YEAR('Calculation sheet'!$B60), MONTH('Calculation sheet'!$B60)-1, 1), Rates!$A$2:$D$504, 4, FALSE),
        IFERROR(
          VLOOKUP(DATE(YEAR('Calculation sheet'!$B60), MONTH('Calculation sheet'!$B60)-2, 1), Rates!$A$2:$D$504, 4, FALSE),
          VLOOKUP(DATE(YEAR('Calculation sheet'!$B60), MONTH('Calculation sheet'!$B60)-3, 1), Rates!$A$2:$D$504, 4, FALSE)
        )
      )
    ),
  IF($C$4&lt;1460,
    IFERROR(
      VLOOKUP(DATE(YEAR('Calculation sheet'!$B60), MONTH('Calculation sheet'!$B60), 1), Rates!$A$2:$E$504, 5, FALSE),
      IFERROR(
        VLOOKUP(DATE(YEAR('Calculation sheet'!$B60), MONTH('Calculation sheet'!$B60)-1, 1), Rates!$A$2:$E$504, 5, FALSE),
        IFERROR(
          VLOOKUP(DATE(YEAR('Calculation sheet'!$B60), MONTH('Calculation sheet'!$B60)-2, 1), Rates!$A$2:$E$504, 5, FALSE),
          VLOOKUP(DATE(YEAR('Calculation sheet'!$B60), MONTH('Calculation sheet'!$B60)-3, 1), Rates!$A$2:$E$504, 5, FALSE)
        )
      )
    ),
  IF($C$4&lt;1825,
    IFERROR(
      VLOOKUP(DATE(YEAR('Calculation sheet'!$B60), MONTH('Calculation sheet'!$B60), 1), Rates!$A$2:$F$504, 6, FALSE),
      IFERROR(
        VLOOKUP(DATE(YEAR('Calculation sheet'!$B60), MONTH('Calculation sheet'!$B60)-1, 1), Rates!$A$2:$F$504, 6, FALSE),
        IFERROR(
          VLOOKUP(DATE(YEAR('Calculation sheet'!$B60), MONTH('Calculation sheet'!$B60)-2, 1), Rates!$A$2:$F$504, 6, FALSE),
          VLOOKUP(DATE(YEAR('Calculation sheet'!$B60), MONTH('Calculation sheet'!$B60)-3, 1), Rates!$A$2:$F$504, 6, FALSE)
        )
      )
    ),
    IFERROR(
      VLOOKUP(DATE(YEAR('Calculation sheet'!$B60), MONTH('Calculation sheet'!$B60), 1), Rates!$A$2:$G$504, 7, FALSE),
      IFERROR(
        VLOOKUP(DATE(YEAR('Calculation sheet'!$B60), MONTH('Calculation sheet'!$B60)-1, 1), Rates!$A$2:$G$504, 7, FALSE),
        IFERROR(
          VLOOKUP(DATE(YEAR('Calculation sheet'!$B60), MONTH('Calculation sheet'!$B60)-2, 1), Rates!$A$2:$G$504, 7, FALSE),
          VLOOKUP(DATE(YEAR('Calculation sheet'!$B60), MONTH('Calculation sheet'!$B60)-3, 1), Rates!$A$2:$G$504, 7, FALSE)
        )
      )
    )
  ))))),
  ""
)</f>
        <v/>
      </c>
      <c r="E60" s="113" t="str">
        <f>IF(AND('Calculation sheet'!$C60&lt;&gt;0,'Calculation sheet'!$D60=0%),D59,'Calculation sheet'!$D60)</f>
        <v/>
      </c>
      <c r="F60" s="113" t="str">
        <f>IF(AND('Calculation sheet'!$C60&lt;&gt;0,'Calculation sheet'!$E60=0%),E59,'Calculation sheet'!$E60)</f>
        <v/>
      </c>
      <c r="G60" s="106" t="str">
        <f>IFERROR(IF('Calculation sheet'!$F60&lt;&gt;"",$A$4*'Calculation sheet'!$C60*'Calculation sheet'!$F60/N60,""),"")</f>
        <v/>
      </c>
      <c r="H60" s="105" t="str">
        <f>IF(Input!$B$10=Input!$I$2,
  IFERROR(VLOOKUP(DATE(YEAR('Calculation sheet'!$B60), MONTH('Calculation sheet'!$B60), 1), Rates!$A$2:$C$504, 3, FALSE),
  IFERROR(VLOOKUP(DATE(YEAR('Calculation sheet'!$B60), MONTH('Calculation sheet'!$B60)-1, 1), Rates!$A$2:$C$504, 3, FALSE),
  IFERROR(VLOOKUP(DATE(YEAR('Calculation sheet'!$B60), MONTH('Calculation sheet'!$B60)-2, 1), Rates!$A$2:$C$504, 3, FALSE), IFERROR(VLOOKUP(DATE(YEAR('Calculation sheet'!$B60), MONTH('Calculation sheet'!$B60)-3, 1), Rates!$A$2:$C$504, 3, FALSE),
  "")))),
IF(Input!$B$10=Input!$I$3,
  IFERROR(VLOOKUP(DATE(YEAR('Calculation sheet'!$B60), MONTH('Calculation sheet'!$B60), 1), Rates!$A$2:$D$504, 4, FALSE),
  IFERROR(VLOOKUP(DATE(YEAR('Calculation sheet'!$B60), MONTH('Calculation sheet'!$B60)-1, 1), Rates!$A$2:$D$504, 4, FALSE),
  IFERROR(VLOOKUP(DATE(YEAR('Calculation sheet'!$B60), MONTH('Calculation sheet'!$B60)-2, 1), Rates!$A$2:$D$504, 4, FALSE), IFERROR(VLOOKUP(DATE(YEAR('Calculation sheet'!$B60), MONTH('Calculation sheet'!$B60)-3, 1), Rates!$A$2:$D$504, 4, FALSE),
  "")))),
IF(Input!$B$10=Input!$I$4,
  IFERROR(VLOOKUP(DATE(YEAR('Calculation sheet'!$B60), MONTH('Calculation sheet'!$B60), 1), Rates!$A$2:$E$504, 5, FALSE),
  IFERROR(VLOOKUP(DATE(YEAR('Calculation sheet'!$B60), MONTH('Calculation sheet'!$B60)-1, 1), Rates!$A$2:$E$504, 5, FALSE),
  IFERROR(VLOOKUP(DATE(YEAR('Calculation sheet'!$B60), MONTH('Calculation sheet'!$B60)-2, 1), Rates!$A$2:$E$504, 5, FALSE), IFERROR(VLOOKUP(DATE(YEAR('Calculation sheet'!$B60), MONTH('Calculation sheet'!$B60)-3, 1), Rates!$A$2:$E$504, 5, FALSE),
  "")))),
IF(Input!$B$10=Input!$I$5,
  IFERROR(VLOOKUP(DATE(YEAR('Calculation sheet'!$B60), MONTH('Calculation sheet'!$B60), 1), Rates!$A$2:$F$504, 6, FALSE),
  IFERROR(VLOOKUP(DATE(YEAR('Calculation sheet'!$B60), MONTH('Calculation sheet'!$B60)-1, 1), Rates!$A$2:$F$504, 6, FALSE),
  IFERROR(VLOOKUP(DATE(YEAR('Calculation sheet'!$B60), MONTH('Calculation sheet'!$B60)-2, 1), Rates!$A$2:$F$504, 6, FALSE), IFERROR(VLOOKUP(DATE(YEAR('Calculation sheet'!$B60), MONTH('Calculation sheet'!$B60)-3, 1), Rates!$A$2:$F$504, 6, FALSE),
  "")))),
IF(Input!$B$10=Input!$I$6,
  IFERROR(VLOOKUP(DATE(YEAR('Calculation sheet'!$B60), MONTH('Calculation sheet'!$B60), 1), Rates!$A$2:$G$504, 7, FALSE),
  IFERROR(VLOOKUP(DATE(YEAR('Calculation sheet'!$B60), MONTH('Calculation sheet'!$B60)-1, 1), Rates!$A$2:$G$504, 7, FALSE),
  IFERROR(VLOOKUP(DATE(YEAR('Calculation sheet'!$B60), MONTH('Calculation sheet'!$B60)-2, 1), Rates!$A$2:$G$504, 7, FALSE), IFERROR(VLOOKUP(DATE(YEAR('Calculation sheet'!$B60), MONTH('Calculation sheet'!$B60)-3, 1), Rates!$A$2:$G$504, 7, FALSE),
  "")))),
"")))))</f>
        <v/>
      </c>
      <c r="I60" s="114" t="str">
        <f>IF(AND('Calculation sheet'!$C60&lt;&gt;0,'Calculation sheet'!$H60=0%),H59,'Calculation sheet'!$H60)</f>
        <v/>
      </c>
      <c r="J60" s="108" t="str">
        <f t="shared" si="1"/>
        <v/>
      </c>
      <c r="K60" s="109" t="str">
        <f>IFERROR($A$4*'Calculation sheet'!$C60*'Calculation sheet'!$J60/N60,"")</f>
        <v/>
      </c>
      <c r="L60" s="115" t="str">
        <f>IFERROR('Calculation sheet'!$K60-'Calculation sheet'!$G60,"")</f>
        <v/>
      </c>
      <c r="M60" t="str">
        <f t="shared" si="2"/>
        <v/>
      </c>
      <c r="N60" s="133" t="str">
        <f t="shared" si="3"/>
        <v/>
      </c>
      <c r="O60" s="54"/>
      <c r="P60" s="54"/>
    </row>
    <row r="61" spans="1:16" x14ac:dyDescent="0.25">
      <c r="A61" s="100">
        <v>55</v>
      </c>
      <c r="B61" s="103" t="str">
        <f>IFERROR(IF(DATE(YEAR(B60),MONTH(B60),1)&gt;=DATE(YEAR(Input!$E$4),MONTH(Input!$E$4),1),"",DATE(YEAR(B60),MONTH(B60)+1,1)),"")</f>
        <v/>
      </c>
      <c r="C61" s="104" t="str">
        <f>IFERROR(IF(DATE(YEAR('Calculation sheet'!$B61),MONTH('Calculation sheet'!$B61),1)=DATE(YEAR(Input!$E$4),MONTH(Input!$E$4),1),Input!$H$4,IF('Calculation sheet'!$B61&lt;&gt;"",DAY(EOMONTH('Calculation sheet'!$B61,0)),"")),"")</f>
        <v/>
      </c>
      <c r="D61" s="105" t="str">
        <f>IFERROR(
  IF($C$4&lt;365,
    IFERROR(
      VLOOKUP(DATE(YEAR('Calculation sheet'!$B61), MONTH('Calculation sheet'!$B61), 1), Rates!$A$2:$B$504, 2, FALSE),
      IFERROR(
        VLOOKUP(DATE(YEAR('Calculation sheet'!$B61), MONTH('Calculation sheet'!$B61)-1, 1), Rates!$A$2:$B$504, 2, FALSE),
        IFERROR(
          VLOOKUP(DATE(YEAR('Calculation sheet'!$B61), MONTH('Calculation sheet'!$B61)-2, 1), Rates!$A$2:$B$504, 2, FALSE),
          VLOOKUP(DATE(YEAR('Calculation sheet'!$B61), MONTH('Calculation sheet'!$B61)-3, 1), Rates!$A$2:$B$504, 2, FALSE)
        )
      )
    ),
  IF($C$4&lt;730,
    IFERROR(
      VLOOKUP(DATE(YEAR('Calculation sheet'!$B61), MONTH('Calculation sheet'!$B61), 1), Rates!$A$2:$C$504, 3, FALSE),
      IFERROR(
        VLOOKUP(DATE(YEAR('Calculation sheet'!$B61), MONTH('Calculation sheet'!$B61)-1, 1), Rates!$A$2:$C$504, 3, FALSE),
        IFERROR(
          VLOOKUP(DATE(YEAR('Calculation sheet'!$B61), MONTH('Calculation sheet'!$B61)-2, 1), Rates!$A$2:$C$504, 3, FALSE),
          VLOOKUP(DATE(YEAR('Calculation sheet'!$B61), MONTH('Calculation sheet'!$B61)-3, 1), Rates!$A$2:$C$504, 3, FALSE)
        )
      )
    ),
  IF($C$4&lt;1095,
    IFERROR(
      VLOOKUP(DATE(YEAR('Calculation sheet'!$B61), MONTH('Calculation sheet'!$B61), 1), Rates!$A$2:$D$504, 4, FALSE),
      IFERROR(
        VLOOKUP(DATE(YEAR('Calculation sheet'!$B61), MONTH('Calculation sheet'!$B61)-1, 1), Rates!$A$2:$D$504, 4, FALSE),
        IFERROR(
          VLOOKUP(DATE(YEAR('Calculation sheet'!$B61), MONTH('Calculation sheet'!$B61)-2, 1), Rates!$A$2:$D$504, 4, FALSE),
          VLOOKUP(DATE(YEAR('Calculation sheet'!$B61), MONTH('Calculation sheet'!$B61)-3, 1), Rates!$A$2:$D$504, 4, FALSE)
        )
      )
    ),
  IF($C$4&lt;1460,
    IFERROR(
      VLOOKUP(DATE(YEAR('Calculation sheet'!$B61), MONTH('Calculation sheet'!$B61), 1), Rates!$A$2:$E$504, 5, FALSE),
      IFERROR(
        VLOOKUP(DATE(YEAR('Calculation sheet'!$B61), MONTH('Calculation sheet'!$B61)-1, 1), Rates!$A$2:$E$504, 5, FALSE),
        IFERROR(
          VLOOKUP(DATE(YEAR('Calculation sheet'!$B61), MONTH('Calculation sheet'!$B61)-2, 1), Rates!$A$2:$E$504, 5, FALSE),
          VLOOKUP(DATE(YEAR('Calculation sheet'!$B61), MONTH('Calculation sheet'!$B61)-3, 1), Rates!$A$2:$E$504, 5, FALSE)
        )
      )
    ),
  IF($C$4&lt;1825,
    IFERROR(
      VLOOKUP(DATE(YEAR('Calculation sheet'!$B61), MONTH('Calculation sheet'!$B61), 1), Rates!$A$2:$F$504, 6, FALSE),
      IFERROR(
        VLOOKUP(DATE(YEAR('Calculation sheet'!$B61), MONTH('Calculation sheet'!$B61)-1, 1), Rates!$A$2:$F$504, 6, FALSE),
        IFERROR(
          VLOOKUP(DATE(YEAR('Calculation sheet'!$B61), MONTH('Calculation sheet'!$B61)-2, 1), Rates!$A$2:$F$504, 6, FALSE),
          VLOOKUP(DATE(YEAR('Calculation sheet'!$B61), MONTH('Calculation sheet'!$B61)-3, 1), Rates!$A$2:$F$504, 6, FALSE)
        )
      )
    ),
    IFERROR(
      VLOOKUP(DATE(YEAR('Calculation sheet'!$B61), MONTH('Calculation sheet'!$B61), 1), Rates!$A$2:$G$504, 7, FALSE),
      IFERROR(
        VLOOKUP(DATE(YEAR('Calculation sheet'!$B61), MONTH('Calculation sheet'!$B61)-1, 1), Rates!$A$2:$G$504, 7, FALSE),
        IFERROR(
          VLOOKUP(DATE(YEAR('Calculation sheet'!$B61), MONTH('Calculation sheet'!$B61)-2, 1), Rates!$A$2:$G$504, 7, FALSE),
          VLOOKUP(DATE(YEAR('Calculation sheet'!$B61), MONTH('Calculation sheet'!$B61)-3, 1), Rates!$A$2:$G$504, 7, FALSE)
        )
      )
    )
  ))))),
  ""
)</f>
        <v/>
      </c>
      <c r="E61" s="105" t="str">
        <f>IF(AND('Calculation sheet'!$C61&lt;&gt;0,'Calculation sheet'!$D61=0%),D60,'Calculation sheet'!$D61)</f>
        <v/>
      </c>
      <c r="F61" s="105" t="str">
        <f>IF(AND('Calculation sheet'!$C61&lt;&gt;0,'Calculation sheet'!$E61=0%),E60,'Calculation sheet'!$E61)</f>
        <v/>
      </c>
      <c r="G61" s="106" t="str">
        <f>IFERROR(IF('Calculation sheet'!$F61&lt;&gt;"",$A$4*'Calculation sheet'!$C61*'Calculation sheet'!$F61/N61,""),"")</f>
        <v/>
      </c>
      <c r="H61" s="105" t="str">
        <f>IF(Input!$B$10=Input!$I$2,
  IFERROR(VLOOKUP(DATE(YEAR('Calculation sheet'!$B61), MONTH('Calculation sheet'!$B61), 1), Rates!$A$2:$C$504, 3, FALSE),
  IFERROR(VLOOKUP(DATE(YEAR('Calculation sheet'!$B61), MONTH('Calculation sheet'!$B61)-1, 1), Rates!$A$2:$C$504, 3, FALSE),
  IFERROR(VLOOKUP(DATE(YEAR('Calculation sheet'!$B61), MONTH('Calculation sheet'!$B61)-2, 1), Rates!$A$2:$C$504, 3, FALSE), IFERROR(VLOOKUP(DATE(YEAR('Calculation sheet'!$B61), MONTH('Calculation sheet'!$B61)-3, 1), Rates!$A$2:$C$504, 3, FALSE),
  "")))),
IF(Input!$B$10=Input!$I$3,
  IFERROR(VLOOKUP(DATE(YEAR('Calculation sheet'!$B61), MONTH('Calculation sheet'!$B61), 1), Rates!$A$2:$D$504, 4, FALSE),
  IFERROR(VLOOKUP(DATE(YEAR('Calculation sheet'!$B61), MONTH('Calculation sheet'!$B61)-1, 1), Rates!$A$2:$D$504, 4, FALSE),
  IFERROR(VLOOKUP(DATE(YEAR('Calculation sheet'!$B61), MONTH('Calculation sheet'!$B61)-2, 1), Rates!$A$2:$D$504, 4, FALSE), IFERROR(VLOOKUP(DATE(YEAR('Calculation sheet'!$B61), MONTH('Calculation sheet'!$B61)-3, 1), Rates!$A$2:$D$504, 4, FALSE),
  "")))),
IF(Input!$B$10=Input!$I$4,
  IFERROR(VLOOKUP(DATE(YEAR('Calculation sheet'!$B61), MONTH('Calculation sheet'!$B61), 1), Rates!$A$2:$E$504, 5, FALSE),
  IFERROR(VLOOKUP(DATE(YEAR('Calculation sheet'!$B61), MONTH('Calculation sheet'!$B61)-1, 1), Rates!$A$2:$E$504, 5, FALSE),
  IFERROR(VLOOKUP(DATE(YEAR('Calculation sheet'!$B61), MONTH('Calculation sheet'!$B61)-2, 1), Rates!$A$2:$E$504, 5, FALSE), IFERROR(VLOOKUP(DATE(YEAR('Calculation sheet'!$B61), MONTH('Calculation sheet'!$B61)-3, 1), Rates!$A$2:$E$504, 5, FALSE),
  "")))),
IF(Input!$B$10=Input!$I$5,
  IFERROR(VLOOKUP(DATE(YEAR('Calculation sheet'!$B61), MONTH('Calculation sheet'!$B61), 1), Rates!$A$2:$F$504, 6, FALSE),
  IFERROR(VLOOKUP(DATE(YEAR('Calculation sheet'!$B61), MONTH('Calculation sheet'!$B61)-1, 1), Rates!$A$2:$F$504, 6, FALSE),
  IFERROR(VLOOKUP(DATE(YEAR('Calculation sheet'!$B61), MONTH('Calculation sheet'!$B61)-2, 1), Rates!$A$2:$F$504, 6, FALSE), IFERROR(VLOOKUP(DATE(YEAR('Calculation sheet'!$B61), MONTH('Calculation sheet'!$B61)-3, 1), Rates!$A$2:$F$504, 6, FALSE),
  "")))),
IF(Input!$B$10=Input!$I$6,
  IFERROR(VLOOKUP(DATE(YEAR('Calculation sheet'!$B61), MONTH('Calculation sheet'!$B61), 1), Rates!$A$2:$G$504, 7, FALSE),
  IFERROR(VLOOKUP(DATE(YEAR('Calculation sheet'!$B61), MONTH('Calculation sheet'!$B61)-1, 1), Rates!$A$2:$G$504, 7, FALSE),
  IFERROR(VLOOKUP(DATE(YEAR('Calculation sheet'!$B61), MONTH('Calculation sheet'!$B61)-2, 1), Rates!$A$2:$G$504, 7, FALSE), IFERROR(VLOOKUP(DATE(YEAR('Calculation sheet'!$B61), MONTH('Calculation sheet'!$B61)-3, 1), Rates!$A$2:$G$504, 7, FALSE),
  "")))),
"")))))</f>
        <v/>
      </c>
      <c r="I61" s="107" t="str">
        <f>IF(AND('Calculation sheet'!$C61&lt;&gt;0,'Calculation sheet'!$H61=0%),H60,'Calculation sheet'!$H61)</f>
        <v/>
      </c>
      <c r="J61" s="108" t="str">
        <f t="shared" si="1"/>
        <v/>
      </c>
      <c r="K61" s="109" t="str">
        <f>IFERROR($A$4*'Calculation sheet'!$C61*'Calculation sheet'!$J61/N61,"")</f>
        <v/>
      </c>
      <c r="L61" s="110" t="str">
        <f>IFERROR('Calculation sheet'!$K61-'Calculation sheet'!$G61,"")</f>
        <v/>
      </c>
      <c r="M61" t="str">
        <f t="shared" si="2"/>
        <v/>
      </c>
      <c r="N61" s="133" t="str">
        <f t="shared" si="3"/>
        <v/>
      </c>
      <c r="O61" s="54"/>
      <c r="P61" s="54"/>
    </row>
    <row r="62" spans="1:16" x14ac:dyDescent="0.25">
      <c r="A62" s="101">
        <v>56</v>
      </c>
      <c r="B62" s="111" t="str">
        <f>IFERROR(IF(DATE(YEAR(B61),MONTH(B61),1)&gt;=DATE(YEAR(Input!$E$4),MONTH(Input!$E$4),1),"",DATE(YEAR(B61),MONTH(B61)+1,1)),"")</f>
        <v/>
      </c>
      <c r="C62" s="112" t="str">
        <f>IFERROR(IF(DATE(YEAR('Calculation sheet'!$B62),MONTH('Calculation sheet'!$B62),1)=DATE(YEAR(Input!$E$4),MONTH(Input!$E$4),1),Input!$H$4,IF('Calculation sheet'!$B62&lt;&gt;"",DAY(EOMONTH('Calculation sheet'!$B62,0)),"")),"")</f>
        <v/>
      </c>
      <c r="D62" s="105" t="str">
        <f>IFERROR(
  IF($C$4&lt;365,
    IFERROR(
      VLOOKUP(DATE(YEAR('Calculation sheet'!$B62), MONTH('Calculation sheet'!$B62), 1), Rates!$A$2:$B$504, 2, FALSE),
      IFERROR(
        VLOOKUP(DATE(YEAR('Calculation sheet'!$B62), MONTH('Calculation sheet'!$B62)-1, 1), Rates!$A$2:$B$504, 2, FALSE),
        IFERROR(
          VLOOKUP(DATE(YEAR('Calculation sheet'!$B62), MONTH('Calculation sheet'!$B62)-2, 1), Rates!$A$2:$B$504, 2, FALSE),
          VLOOKUP(DATE(YEAR('Calculation sheet'!$B62), MONTH('Calculation sheet'!$B62)-3, 1), Rates!$A$2:$B$504, 2, FALSE)
        )
      )
    ),
  IF($C$4&lt;730,
    IFERROR(
      VLOOKUP(DATE(YEAR('Calculation sheet'!$B62), MONTH('Calculation sheet'!$B62), 1), Rates!$A$2:$C$504, 3, FALSE),
      IFERROR(
        VLOOKUP(DATE(YEAR('Calculation sheet'!$B62), MONTH('Calculation sheet'!$B62)-1, 1), Rates!$A$2:$C$504, 3, FALSE),
        IFERROR(
          VLOOKUP(DATE(YEAR('Calculation sheet'!$B62), MONTH('Calculation sheet'!$B62)-2, 1), Rates!$A$2:$C$504, 3, FALSE),
          VLOOKUP(DATE(YEAR('Calculation sheet'!$B62), MONTH('Calculation sheet'!$B62)-3, 1), Rates!$A$2:$C$504, 3, FALSE)
        )
      )
    ),
  IF($C$4&lt;1095,
    IFERROR(
      VLOOKUP(DATE(YEAR('Calculation sheet'!$B62), MONTH('Calculation sheet'!$B62), 1), Rates!$A$2:$D$504, 4, FALSE),
      IFERROR(
        VLOOKUP(DATE(YEAR('Calculation sheet'!$B62), MONTH('Calculation sheet'!$B62)-1, 1), Rates!$A$2:$D$504, 4, FALSE),
        IFERROR(
          VLOOKUP(DATE(YEAR('Calculation sheet'!$B62), MONTH('Calculation sheet'!$B62)-2, 1), Rates!$A$2:$D$504, 4, FALSE),
          VLOOKUP(DATE(YEAR('Calculation sheet'!$B62), MONTH('Calculation sheet'!$B62)-3, 1), Rates!$A$2:$D$504, 4, FALSE)
        )
      )
    ),
  IF($C$4&lt;1460,
    IFERROR(
      VLOOKUP(DATE(YEAR('Calculation sheet'!$B62), MONTH('Calculation sheet'!$B62), 1), Rates!$A$2:$E$504, 5, FALSE),
      IFERROR(
        VLOOKUP(DATE(YEAR('Calculation sheet'!$B62), MONTH('Calculation sheet'!$B62)-1, 1), Rates!$A$2:$E$504, 5, FALSE),
        IFERROR(
          VLOOKUP(DATE(YEAR('Calculation sheet'!$B62), MONTH('Calculation sheet'!$B62)-2, 1), Rates!$A$2:$E$504, 5, FALSE),
          VLOOKUP(DATE(YEAR('Calculation sheet'!$B62), MONTH('Calculation sheet'!$B62)-3, 1), Rates!$A$2:$E$504, 5, FALSE)
        )
      )
    ),
  IF($C$4&lt;1825,
    IFERROR(
      VLOOKUP(DATE(YEAR('Calculation sheet'!$B62), MONTH('Calculation sheet'!$B62), 1), Rates!$A$2:$F$504, 6, FALSE),
      IFERROR(
        VLOOKUP(DATE(YEAR('Calculation sheet'!$B62), MONTH('Calculation sheet'!$B62)-1, 1), Rates!$A$2:$F$504, 6, FALSE),
        IFERROR(
          VLOOKUP(DATE(YEAR('Calculation sheet'!$B62), MONTH('Calculation sheet'!$B62)-2, 1), Rates!$A$2:$F$504, 6, FALSE),
          VLOOKUP(DATE(YEAR('Calculation sheet'!$B62), MONTH('Calculation sheet'!$B62)-3, 1), Rates!$A$2:$F$504, 6, FALSE)
        )
      )
    ),
    IFERROR(
      VLOOKUP(DATE(YEAR('Calculation sheet'!$B62), MONTH('Calculation sheet'!$B62), 1), Rates!$A$2:$G$504, 7, FALSE),
      IFERROR(
        VLOOKUP(DATE(YEAR('Calculation sheet'!$B62), MONTH('Calculation sheet'!$B62)-1, 1), Rates!$A$2:$G$504, 7, FALSE),
        IFERROR(
          VLOOKUP(DATE(YEAR('Calculation sheet'!$B62), MONTH('Calculation sheet'!$B62)-2, 1), Rates!$A$2:$G$504, 7, FALSE),
          VLOOKUP(DATE(YEAR('Calculation sheet'!$B62), MONTH('Calculation sheet'!$B62)-3, 1), Rates!$A$2:$G$504, 7, FALSE)
        )
      )
    )
  ))))),
  ""
)</f>
        <v/>
      </c>
      <c r="E62" s="113" t="str">
        <f>IF(AND('Calculation sheet'!$C62&lt;&gt;0,'Calculation sheet'!$D62=0%),D61,'Calculation sheet'!$D62)</f>
        <v/>
      </c>
      <c r="F62" s="113" t="str">
        <f>IF(AND('Calculation sheet'!$C62&lt;&gt;0,'Calculation sheet'!$E62=0%),E61,'Calculation sheet'!$E62)</f>
        <v/>
      </c>
      <c r="G62" s="106" t="str">
        <f>IFERROR(IF('Calculation sheet'!$F62&lt;&gt;"",$A$4*'Calculation sheet'!$C62*'Calculation sheet'!$F62/N62,""),"")</f>
        <v/>
      </c>
      <c r="H62" s="105" t="str">
        <f>IF(Input!$B$10=Input!$I$2,
  IFERROR(VLOOKUP(DATE(YEAR('Calculation sheet'!$B62), MONTH('Calculation sheet'!$B62), 1), Rates!$A$2:$C$504, 3, FALSE),
  IFERROR(VLOOKUP(DATE(YEAR('Calculation sheet'!$B62), MONTH('Calculation sheet'!$B62)-1, 1), Rates!$A$2:$C$504, 3, FALSE),
  IFERROR(VLOOKUP(DATE(YEAR('Calculation sheet'!$B62), MONTH('Calculation sheet'!$B62)-2, 1), Rates!$A$2:$C$504, 3, FALSE), IFERROR(VLOOKUP(DATE(YEAR('Calculation sheet'!$B62), MONTH('Calculation sheet'!$B62)-3, 1), Rates!$A$2:$C$504, 3, FALSE),
  "")))),
IF(Input!$B$10=Input!$I$3,
  IFERROR(VLOOKUP(DATE(YEAR('Calculation sheet'!$B62), MONTH('Calculation sheet'!$B62), 1), Rates!$A$2:$D$504, 4, FALSE),
  IFERROR(VLOOKUP(DATE(YEAR('Calculation sheet'!$B62), MONTH('Calculation sheet'!$B62)-1, 1), Rates!$A$2:$D$504, 4, FALSE),
  IFERROR(VLOOKUP(DATE(YEAR('Calculation sheet'!$B62), MONTH('Calculation sheet'!$B62)-2, 1), Rates!$A$2:$D$504, 4, FALSE), IFERROR(VLOOKUP(DATE(YEAR('Calculation sheet'!$B62), MONTH('Calculation sheet'!$B62)-3, 1), Rates!$A$2:$D$504, 4, FALSE),
  "")))),
IF(Input!$B$10=Input!$I$4,
  IFERROR(VLOOKUP(DATE(YEAR('Calculation sheet'!$B62), MONTH('Calculation sheet'!$B62), 1), Rates!$A$2:$E$504, 5, FALSE),
  IFERROR(VLOOKUP(DATE(YEAR('Calculation sheet'!$B62), MONTH('Calculation sheet'!$B62)-1, 1), Rates!$A$2:$E$504, 5, FALSE),
  IFERROR(VLOOKUP(DATE(YEAR('Calculation sheet'!$B62), MONTH('Calculation sheet'!$B62)-2, 1), Rates!$A$2:$E$504, 5, FALSE), IFERROR(VLOOKUP(DATE(YEAR('Calculation sheet'!$B62), MONTH('Calculation sheet'!$B62)-3, 1), Rates!$A$2:$E$504, 5, FALSE),
  "")))),
IF(Input!$B$10=Input!$I$5,
  IFERROR(VLOOKUP(DATE(YEAR('Calculation sheet'!$B62), MONTH('Calculation sheet'!$B62), 1), Rates!$A$2:$F$504, 6, FALSE),
  IFERROR(VLOOKUP(DATE(YEAR('Calculation sheet'!$B62), MONTH('Calculation sheet'!$B62)-1, 1), Rates!$A$2:$F$504, 6, FALSE),
  IFERROR(VLOOKUP(DATE(YEAR('Calculation sheet'!$B62), MONTH('Calculation sheet'!$B62)-2, 1), Rates!$A$2:$F$504, 6, FALSE), IFERROR(VLOOKUP(DATE(YEAR('Calculation sheet'!$B62), MONTH('Calculation sheet'!$B62)-3, 1), Rates!$A$2:$F$504, 6, FALSE),
  "")))),
IF(Input!$B$10=Input!$I$6,
  IFERROR(VLOOKUP(DATE(YEAR('Calculation sheet'!$B62), MONTH('Calculation sheet'!$B62), 1), Rates!$A$2:$G$504, 7, FALSE),
  IFERROR(VLOOKUP(DATE(YEAR('Calculation sheet'!$B62), MONTH('Calculation sheet'!$B62)-1, 1), Rates!$A$2:$G$504, 7, FALSE),
  IFERROR(VLOOKUP(DATE(YEAR('Calculation sheet'!$B62), MONTH('Calculation sheet'!$B62)-2, 1), Rates!$A$2:$G$504, 7, FALSE), IFERROR(VLOOKUP(DATE(YEAR('Calculation sheet'!$B62), MONTH('Calculation sheet'!$B62)-3, 1), Rates!$A$2:$G$504, 7, FALSE),
  "")))),
"")))))</f>
        <v/>
      </c>
      <c r="I62" s="114" t="str">
        <f>IF(AND('Calculation sheet'!$C62&lt;&gt;0,'Calculation sheet'!$H62=0%),H61,'Calculation sheet'!$H62)</f>
        <v/>
      </c>
      <c r="J62" s="108" t="str">
        <f t="shared" si="1"/>
        <v/>
      </c>
      <c r="K62" s="109" t="str">
        <f>IFERROR($A$4*'Calculation sheet'!$C62*'Calculation sheet'!$J62/N62,"")</f>
        <v/>
      </c>
      <c r="L62" s="115" t="str">
        <f>IFERROR('Calculation sheet'!$K62-'Calculation sheet'!$G62,"")</f>
        <v/>
      </c>
      <c r="M62" t="str">
        <f t="shared" si="2"/>
        <v/>
      </c>
      <c r="N62" s="133" t="str">
        <f t="shared" si="3"/>
        <v/>
      </c>
      <c r="O62" s="54"/>
      <c r="P62" s="54"/>
    </row>
    <row r="63" spans="1:16" x14ac:dyDescent="0.25">
      <c r="A63" s="100">
        <v>57</v>
      </c>
      <c r="B63" s="103" t="str">
        <f>IFERROR(IF(DATE(YEAR(B62),MONTH(B62),1)&gt;=DATE(YEAR(Input!$E$4),MONTH(Input!$E$4),1),"",DATE(YEAR(B62),MONTH(B62)+1,1)),"")</f>
        <v/>
      </c>
      <c r="C63" s="104" t="str">
        <f>IFERROR(IF(DATE(YEAR('Calculation sheet'!$B63),MONTH('Calculation sheet'!$B63),1)=DATE(YEAR(Input!$E$4),MONTH(Input!$E$4),1),Input!$H$4,IF('Calculation sheet'!$B63&lt;&gt;"",DAY(EOMONTH('Calculation sheet'!$B63,0)),"")),"")</f>
        <v/>
      </c>
      <c r="D63" s="105" t="str">
        <f>IFERROR(
  IF($C$4&lt;365,
    IFERROR(
      VLOOKUP(DATE(YEAR('Calculation sheet'!$B63), MONTH('Calculation sheet'!$B63), 1), Rates!$A$2:$B$504, 2, FALSE),
      IFERROR(
        VLOOKUP(DATE(YEAR('Calculation sheet'!$B63), MONTH('Calculation sheet'!$B63)-1, 1), Rates!$A$2:$B$504, 2, FALSE),
        IFERROR(
          VLOOKUP(DATE(YEAR('Calculation sheet'!$B63), MONTH('Calculation sheet'!$B63)-2, 1), Rates!$A$2:$B$504, 2, FALSE),
          VLOOKUP(DATE(YEAR('Calculation sheet'!$B63), MONTH('Calculation sheet'!$B63)-3, 1), Rates!$A$2:$B$504, 2, FALSE)
        )
      )
    ),
  IF($C$4&lt;730,
    IFERROR(
      VLOOKUP(DATE(YEAR('Calculation sheet'!$B63), MONTH('Calculation sheet'!$B63), 1), Rates!$A$2:$C$504, 3, FALSE),
      IFERROR(
        VLOOKUP(DATE(YEAR('Calculation sheet'!$B63), MONTH('Calculation sheet'!$B63)-1, 1), Rates!$A$2:$C$504, 3, FALSE),
        IFERROR(
          VLOOKUP(DATE(YEAR('Calculation sheet'!$B63), MONTH('Calculation sheet'!$B63)-2, 1), Rates!$A$2:$C$504, 3, FALSE),
          VLOOKUP(DATE(YEAR('Calculation sheet'!$B63), MONTH('Calculation sheet'!$B63)-3, 1), Rates!$A$2:$C$504, 3, FALSE)
        )
      )
    ),
  IF($C$4&lt;1095,
    IFERROR(
      VLOOKUP(DATE(YEAR('Calculation sheet'!$B63), MONTH('Calculation sheet'!$B63), 1), Rates!$A$2:$D$504, 4, FALSE),
      IFERROR(
        VLOOKUP(DATE(YEAR('Calculation sheet'!$B63), MONTH('Calculation sheet'!$B63)-1, 1), Rates!$A$2:$D$504, 4, FALSE),
        IFERROR(
          VLOOKUP(DATE(YEAR('Calculation sheet'!$B63), MONTH('Calculation sheet'!$B63)-2, 1), Rates!$A$2:$D$504, 4, FALSE),
          VLOOKUP(DATE(YEAR('Calculation sheet'!$B63), MONTH('Calculation sheet'!$B63)-3, 1), Rates!$A$2:$D$504, 4, FALSE)
        )
      )
    ),
  IF($C$4&lt;1460,
    IFERROR(
      VLOOKUP(DATE(YEAR('Calculation sheet'!$B63), MONTH('Calculation sheet'!$B63), 1), Rates!$A$2:$E$504, 5, FALSE),
      IFERROR(
        VLOOKUP(DATE(YEAR('Calculation sheet'!$B63), MONTH('Calculation sheet'!$B63)-1, 1), Rates!$A$2:$E$504, 5, FALSE),
        IFERROR(
          VLOOKUP(DATE(YEAR('Calculation sheet'!$B63), MONTH('Calculation sheet'!$B63)-2, 1), Rates!$A$2:$E$504, 5, FALSE),
          VLOOKUP(DATE(YEAR('Calculation sheet'!$B63), MONTH('Calculation sheet'!$B63)-3, 1), Rates!$A$2:$E$504, 5, FALSE)
        )
      )
    ),
  IF($C$4&lt;1825,
    IFERROR(
      VLOOKUP(DATE(YEAR('Calculation sheet'!$B63), MONTH('Calculation sheet'!$B63), 1), Rates!$A$2:$F$504, 6, FALSE),
      IFERROR(
        VLOOKUP(DATE(YEAR('Calculation sheet'!$B63), MONTH('Calculation sheet'!$B63)-1, 1), Rates!$A$2:$F$504, 6, FALSE),
        IFERROR(
          VLOOKUP(DATE(YEAR('Calculation sheet'!$B63), MONTH('Calculation sheet'!$B63)-2, 1), Rates!$A$2:$F$504, 6, FALSE),
          VLOOKUP(DATE(YEAR('Calculation sheet'!$B63), MONTH('Calculation sheet'!$B63)-3, 1), Rates!$A$2:$F$504, 6, FALSE)
        )
      )
    ),
    IFERROR(
      VLOOKUP(DATE(YEAR('Calculation sheet'!$B63), MONTH('Calculation sheet'!$B63), 1), Rates!$A$2:$G$504, 7, FALSE),
      IFERROR(
        VLOOKUP(DATE(YEAR('Calculation sheet'!$B63), MONTH('Calculation sheet'!$B63)-1, 1), Rates!$A$2:$G$504, 7, FALSE),
        IFERROR(
          VLOOKUP(DATE(YEAR('Calculation sheet'!$B63), MONTH('Calculation sheet'!$B63)-2, 1), Rates!$A$2:$G$504, 7, FALSE),
          VLOOKUP(DATE(YEAR('Calculation sheet'!$B63), MONTH('Calculation sheet'!$B63)-3, 1), Rates!$A$2:$G$504, 7, FALSE)
        )
      )
    )
  ))))),
  ""
)</f>
        <v/>
      </c>
      <c r="E63" s="105" t="str">
        <f>IF(AND('Calculation sheet'!$C63&lt;&gt;0,'Calculation sheet'!$D63=0%),D62,'Calculation sheet'!$D63)</f>
        <v/>
      </c>
      <c r="F63" s="105" t="str">
        <f>IF(AND('Calculation sheet'!$C63&lt;&gt;0,'Calculation sheet'!$E63=0%),E62,'Calculation sheet'!$E63)</f>
        <v/>
      </c>
      <c r="G63" s="106" t="str">
        <f>IFERROR(IF('Calculation sheet'!$F63&lt;&gt;"",$A$4*'Calculation sheet'!$C63*'Calculation sheet'!$F63/N63,""),"")</f>
        <v/>
      </c>
      <c r="H63" s="105" t="str">
        <f>IF(Input!$B$10=Input!$I$2,
  IFERROR(VLOOKUP(DATE(YEAR('Calculation sheet'!$B63), MONTH('Calculation sheet'!$B63), 1), Rates!$A$2:$C$504, 3, FALSE),
  IFERROR(VLOOKUP(DATE(YEAR('Calculation sheet'!$B63), MONTH('Calculation sheet'!$B63)-1, 1), Rates!$A$2:$C$504, 3, FALSE),
  IFERROR(VLOOKUP(DATE(YEAR('Calculation sheet'!$B63), MONTH('Calculation sheet'!$B63)-2, 1), Rates!$A$2:$C$504, 3, FALSE), IFERROR(VLOOKUP(DATE(YEAR('Calculation sheet'!$B63), MONTH('Calculation sheet'!$B63)-3, 1), Rates!$A$2:$C$504, 3, FALSE),
  "")))),
IF(Input!$B$10=Input!$I$3,
  IFERROR(VLOOKUP(DATE(YEAR('Calculation sheet'!$B63), MONTH('Calculation sheet'!$B63), 1), Rates!$A$2:$D$504, 4, FALSE),
  IFERROR(VLOOKUP(DATE(YEAR('Calculation sheet'!$B63), MONTH('Calculation sheet'!$B63)-1, 1), Rates!$A$2:$D$504, 4, FALSE),
  IFERROR(VLOOKUP(DATE(YEAR('Calculation sheet'!$B63), MONTH('Calculation sheet'!$B63)-2, 1), Rates!$A$2:$D$504, 4, FALSE), IFERROR(VLOOKUP(DATE(YEAR('Calculation sheet'!$B63), MONTH('Calculation sheet'!$B63)-3, 1), Rates!$A$2:$D$504, 4, FALSE),
  "")))),
IF(Input!$B$10=Input!$I$4,
  IFERROR(VLOOKUP(DATE(YEAR('Calculation sheet'!$B63), MONTH('Calculation sheet'!$B63), 1), Rates!$A$2:$E$504, 5, FALSE),
  IFERROR(VLOOKUP(DATE(YEAR('Calculation sheet'!$B63), MONTH('Calculation sheet'!$B63)-1, 1), Rates!$A$2:$E$504, 5, FALSE),
  IFERROR(VLOOKUP(DATE(YEAR('Calculation sheet'!$B63), MONTH('Calculation sheet'!$B63)-2, 1), Rates!$A$2:$E$504, 5, FALSE), IFERROR(VLOOKUP(DATE(YEAR('Calculation sheet'!$B63), MONTH('Calculation sheet'!$B63)-3, 1), Rates!$A$2:$E$504, 5, FALSE),
  "")))),
IF(Input!$B$10=Input!$I$5,
  IFERROR(VLOOKUP(DATE(YEAR('Calculation sheet'!$B63), MONTH('Calculation sheet'!$B63), 1), Rates!$A$2:$F$504, 6, FALSE),
  IFERROR(VLOOKUP(DATE(YEAR('Calculation sheet'!$B63), MONTH('Calculation sheet'!$B63)-1, 1), Rates!$A$2:$F$504, 6, FALSE),
  IFERROR(VLOOKUP(DATE(YEAR('Calculation sheet'!$B63), MONTH('Calculation sheet'!$B63)-2, 1), Rates!$A$2:$F$504, 6, FALSE), IFERROR(VLOOKUP(DATE(YEAR('Calculation sheet'!$B63), MONTH('Calculation sheet'!$B63)-3, 1), Rates!$A$2:$F$504, 6, FALSE),
  "")))),
IF(Input!$B$10=Input!$I$6,
  IFERROR(VLOOKUP(DATE(YEAR('Calculation sheet'!$B63), MONTH('Calculation sheet'!$B63), 1), Rates!$A$2:$G$504, 7, FALSE),
  IFERROR(VLOOKUP(DATE(YEAR('Calculation sheet'!$B63), MONTH('Calculation sheet'!$B63)-1, 1), Rates!$A$2:$G$504, 7, FALSE),
  IFERROR(VLOOKUP(DATE(YEAR('Calculation sheet'!$B63), MONTH('Calculation sheet'!$B63)-2, 1), Rates!$A$2:$G$504, 7, FALSE), IFERROR(VLOOKUP(DATE(YEAR('Calculation sheet'!$B63), MONTH('Calculation sheet'!$B63)-3, 1), Rates!$A$2:$G$504, 7, FALSE),
  "")))),
"")))))</f>
        <v/>
      </c>
      <c r="I63" s="107" t="str">
        <f>IF(AND('Calculation sheet'!$C63&lt;&gt;0,'Calculation sheet'!$H63=0%),H62,'Calculation sheet'!$H63)</f>
        <v/>
      </c>
      <c r="J63" s="108" t="str">
        <f t="shared" si="1"/>
        <v/>
      </c>
      <c r="K63" s="109" t="str">
        <f>IFERROR($A$4*'Calculation sheet'!$C63*'Calculation sheet'!$J63/N63,"")</f>
        <v/>
      </c>
      <c r="L63" s="110" t="str">
        <f>IFERROR('Calculation sheet'!$K63-'Calculation sheet'!$G63,"")</f>
        <v/>
      </c>
      <c r="M63" t="str">
        <f t="shared" si="2"/>
        <v/>
      </c>
      <c r="N63" s="133" t="str">
        <f t="shared" si="3"/>
        <v/>
      </c>
      <c r="O63" s="54"/>
      <c r="P63" s="54"/>
    </row>
    <row r="64" spans="1:16" x14ac:dyDescent="0.25">
      <c r="A64" s="101">
        <v>58</v>
      </c>
      <c r="B64" s="111" t="str">
        <f>IFERROR(IF(DATE(YEAR(B63),MONTH(B63),1)&gt;=DATE(YEAR(Input!$E$4),MONTH(Input!$E$4),1),"",DATE(YEAR(B63),MONTH(B63)+1,1)),"")</f>
        <v/>
      </c>
      <c r="C64" s="112" t="str">
        <f>IFERROR(IF(DATE(YEAR('Calculation sheet'!$B64),MONTH('Calculation sheet'!$B64),1)=DATE(YEAR(Input!$E$4),MONTH(Input!$E$4),1),Input!$H$4,IF('Calculation sheet'!$B64&lt;&gt;"",DAY(EOMONTH('Calculation sheet'!$B64,0)),"")),"")</f>
        <v/>
      </c>
      <c r="D64" s="105" t="str">
        <f>IFERROR(
  IF($C$4&lt;365,
    IFERROR(
      VLOOKUP(DATE(YEAR('Calculation sheet'!$B64), MONTH('Calculation sheet'!$B64), 1), Rates!$A$2:$B$504, 2, FALSE),
      IFERROR(
        VLOOKUP(DATE(YEAR('Calculation sheet'!$B64), MONTH('Calculation sheet'!$B64)-1, 1), Rates!$A$2:$B$504, 2, FALSE),
        IFERROR(
          VLOOKUP(DATE(YEAR('Calculation sheet'!$B64), MONTH('Calculation sheet'!$B64)-2, 1), Rates!$A$2:$B$504, 2, FALSE),
          VLOOKUP(DATE(YEAR('Calculation sheet'!$B64), MONTH('Calculation sheet'!$B64)-3, 1), Rates!$A$2:$B$504, 2, FALSE)
        )
      )
    ),
  IF($C$4&lt;730,
    IFERROR(
      VLOOKUP(DATE(YEAR('Calculation sheet'!$B64), MONTH('Calculation sheet'!$B64), 1), Rates!$A$2:$C$504, 3, FALSE),
      IFERROR(
        VLOOKUP(DATE(YEAR('Calculation sheet'!$B64), MONTH('Calculation sheet'!$B64)-1, 1), Rates!$A$2:$C$504, 3, FALSE),
        IFERROR(
          VLOOKUP(DATE(YEAR('Calculation sheet'!$B64), MONTH('Calculation sheet'!$B64)-2, 1), Rates!$A$2:$C$504, 3, FALSE),
          VLOOKUP(DATE(YEAR('Calculation sheet'!$B64), MONTH('Calculation sheet'!$B64)-3, 1), Rates!$A$2:$C$504, 3, FALSE)
        )
      )
    ),
  IF($C$4&lt;1095,
    IFERROR(
      VLOOKUP(DATE(YEAR('Calculation sheet'!$B64), MONTH('Calculation sheet'!$B64), 1), Rates!$A$2:$D$504, 4, FALSE),
      IFERROR(
        VLOOKUP(DATE(YEAR('Calculation sheet'!$B64), MONTH('Calculation sheet'!$B64)-1, 1), Rates!$A$2:$D$504, 4, FALSE),
        IFERROR(
          VLOOKUP(DATE(YEAR('Calculation sheet'!$B64), MONTH('Calculation sheet'!$B64)-2, 1), Rates!$A$2:$D$504, 4, FALSE),
          VLOOKUP(DATE(YEAR('Calculation sheet'!$B64), MONTH('Calculation sheet'!$B64)-3, 1), Rates!$A$2:$D$504, 4, FALSE)
        )
      )
    ),
  IF($C$4&lt;1460,
    IFERROR(
      VLOOKUP(DATE(YEAR('Calculation sheet'!$B64), MONTH('Calculation sheet'!$B64), 1), Rates!$A$2:$E$504, 5, FALSE),
      IFERROR(
        VLOOKUP(DATE(YEAR('Calculation sheet'!$B64), MONTH('Calculation sheet'!$B64)-1, 1), Rates!$A$2:$E$504, 5, FALSE),
        IFERROR(
          VLOOKUP(DATE(YEAR('Calculation sheet'!$B64), MONTH('Calculation sheet'!$B64)-2, 1), Rates!$A$2:$E$504, 5, FALSE),
          VLOOKUP(DATE(YEAR('Calculation sheet'!$B64), MONTH('Calculation sheet'!$B64)-3, 1), Rates!$A$2:$E$504, 5, FALSE)
        )
      )
    ),
  IF($C$4&lt;1825,
    IFERROR(
      VLOOKUP(DATE(YEAR('Calculation sheet'!$B64), MONTH('Calculation sheet'!$B64), 1), Rates!$A$2:$F$504, 6, FALSE),
      IFERROR(
        VLOOKUP(DATE(YEAR('Calculation sheet'!$B64), MONTH('Calculation sheet'!$B64)-1, 1), Rates!$A$2:$F$504, 6, FALSE),
        IFERROR(
          VLOOKUP(DATE(YEAR('Calculation sheet'!$B64), MONTH('Calculation sheet'!$B64)-2, 1), Rates!$A$2:$F$504, 6, FALSE),
          VLOOKUP(DATE(YEAR('Calculation sheet'!$B64), MONTH('Calculation sheet'!$B64)-3, 1), Rates!$A$2:$F$504, 6, FALSE)
        )
      )
    ),
    IFERROR(
      VLOOKUP(DATE(YEAR('Calculation sheet'!$B64), MONTH('Calculation sheet'!$B64), 1), Rates!$A$2:$G$504, 7, FALSE),
      IFERROR(
        VLOOKUP(DATE(YEAR('Calculation sheet'!$B64), MONTH('Calculation sheet'!$B64)-1, 1), Rates!$A$2:$G$504, 7, FALSE),
        IFERROR(
          VLOOKUP(DATE(YEAR('Calculation sheet'!$B64), MONTH('Calculation sheet'!$B64)-2, 1), Rates!$A$2:$G$504, 7, FALSE),
          VLOOKUP(DATE(YEAR('Calculation sheet'!$B64), MONTH('Calculation sheet'!$B64)-3, 1), Rates!$A$2:$G$504, 7, FALSE)
        )
      )
    )
  ))))),
  ""
)</f>
        <v/>
      </c>
      <c r="E64" s="113" t="str">
        <f>IF(AND('Calculation sheet'!$C64&lt;&gt;0,'Calculation sheet'!$D64=0%),D63,'Calculation sheet'!$D64)</f>
        <v/>
      </c>
      <c r="F64" s="113" t="str">
        <f>IF(AND('Calculation sheet'!$C64&lt;&gt;0,'Calculation sheet'!$E64=0%),E63,'Calculation sheet'!$E64)</f>
        <v/>
      </c>
      <c r="G64" s="106" t="str">
        <f>IFERROR(IF('Calculation sheet'!$F64&lt;&gt;"",$A$4*'Calculation sheet'!$C64*'Calculation sheet'!$F64/N64,""),"")</f>
        <v/>
      </c>
      <c r="H64" s="105" t="str">
        <f>IF(Input!$B$10=Input!$I$2,
  IFERROR(VLOOKUP(DATE(YEAR('Calculation sheet'!$B64), MONTH('Calculation sheet'!$B64), 1), Rates!$A$2:$C$504, 3, FALSE),
  IFERROR(VLOOKUP(DATE(YEAR('Calculation sheet'!$B64), MONTH('Calculation sheet'!$B64)-1, 1), Rates!$A$2:$C$504, 3, FALSE),
  IFERROR(VLOOKUP(DATE(YEAR('Calculation sheet'!$B64), MONTH('Calculation sheet'!$B64)-2, 1), Rates!$A$2:$C$504, 3, FALSE), IFERROR(VLOOKUP(DATE(YEAR('Calculation sheet'!$B64), MONTH('Calculation sheet'!$B64)-3, 1), Rates!$A$2:$C$504, 3, FALSE),
  "")))),
IF(Input!$B$10=Input!$I$3,
  IFERROR(VLOOKUP(DATE(YEAR('Calculation sheet'!$B64), MONTH('Calculation sheet'!$B64), 1), Rates!$A$2:$D$504, 4, FALSE),
  IFERROR(VLOOKUP(DATE(YEAR('Calculation sheet'!$B64), MONTH('Calculation sheet'!$B64)-1, 1), Rates!$A$2:$D$504, 4, FALSE),
  IFERROR(VLOOKUP(DATE(YEAR('Calculation sheet'!$B64), MONTH('Calculation sheet'!$B64)-2, 1), Rates!$A$2:$D$504, 4, FALSE), IFERROR(VLOOKUP(DATE(YEAR('Calculation sheet'!$B64), MONTH('Calculation sheet'!$B64)-3, 1), Rates!$A$2:$D$504, 4, FALSE),
  "")))),
IF(Input!$B$10=Input!$I$4,
  IFERROR(VLOOKUP(DATE(YEAR('Calculation sheet'!$B64), MONTH('Calculation sheet'!$B64), 1), Rates!$A$2:$E$504, 5, FALSE),
  IFERROR(VLOOKUP(DATE(YEAR('Calculation sheet'!$B64), MONTH('Calculation sheet'!$B64)-1, 1), Rates!$A$2:$E$504, 5, FALSE),
  IFERROR(VLOOKUP(DATE(YEAR('Calculation sheet'!$B64), MONTH('Calculation sheet'!$B64)-2, 1), Rates!$A$2:$E$504, 5, FALSE), IFERROR(VLOOKUP(DATE(YEAR('Calculation sheet'!$B64), MONTH('Calculation sheet'!$B64)-3, 1), Rates!$A$2:$E$504, 5, FALSE),
  "")))),
IF(Input!$B$10=Input!$I$5,
  IFERROR(VLOOKUP(DATE(YEAR('Calculation sheet'!$B64), MONTH('Calculation sheet'!$B64), 1), Rates!$A$2:$F$504, 6, FALSE),
  IFERROR(VLOOKUP(DATE(YEAR('Calculation sheet'!$B64), MONTH('Calculation sheet'!$B64)-1, 1), Rates!$A$2:$F$504, 6, FALSE),
  IFERROR(VLOOKUP(DATE(YEAR('Calculation sheet'!$B64), MONTH('Calculation sheet'!$B64)-2, 1), Rates!$A$2:$F$504, 6, FALSE), IFERROR(VLOOKUP(DATE(YEAR('Calculation sheet'!$B64), MONTH('Calculation sheet'!$B64)-3, 1), Rates!$A$2:$F$504, 6, FALSE),
  "")))),
IF(Input!$B$10=Input!$I$6,
  IFERROR(VLOOKUP(DATE(YEAR('Calculation sheet'!$B64), MONTH('Calculation sheet'!$B64), 1), Rates!$A$2:$G$504, 7, FALSE),
  IFERROR(VLOOKUP(DATE(YEAR('Calculation sheet'!$B64), MONTH('Calculation sheet'!$B64)-1, 1), Rates!$A$2:$G$504, 7, FALSE),
  IFERROR(VLOOKUP(DATE(YEAR('Calculation sheet'!$B64), MONTH('Calculation sheet'!$B64)-2, 1), Rates!$A$2:$G$504, 7, FALSE), IFERROR(VLOOKUP(DATE(YEAR('Calculation sheet'!$B64), MONTH('Calculation sheet'!$B64)-3, 1), Rates!$A$2:$G$504, 7, FALSE),
  "")))),
"")))))</f>
        <v/>
      </c>
      <c r="I64" s="114" t="str">
        <f>IF(AND('Calculation sheet'!$C64&lt;&gt;0,'Calculation sheet'!$H64=0%),H63,'Calculation sheet'!$H64)</f>
        <v/>
      </c>
      <c r="J64" s="108" t="str">
        <f t="shared" si="1"/>
        <v/>
      </c>
      <c r="K64" s="109" t="str">
        <f>IFERROR($A$4*'Calculation sheet'!$C64*'Calculation sheet'!$J64/N64,"")</f>
        <v/>
      </c>
      <c r="L64" s="115" t="str">
        <f>IFERROR('Calculation sheet'!$K64-'Calculation sheet'!$G64,"")</f>
        <v/>
      </c>
      <c r="M64" t="str">
        <f t="shared" si="2"/>
        <v/>
      </c>
      <c r="N64" s="133" t="str">
        <f t="shared" si="3"/>
        <v/>
      </c>
      <c r="O64" s="54"/>
      <c r="P64" s="54"/>
    </row>
    <row r="65" spans="1:16" x14ac:dyDescent="0.25">
      <c r="A65" s="100">
        <v>59</v>
      </c>
      <c r="B65" s="103" t="str">
        <f>IFERROR(IF(DATE(YEAR(B64),MONTH(B64),1)&gt;=DATE(YEAR(Input!$E$4),MONTH(Input!$E$4),1),"",DATE(YEAR(B64),MONTH(B64)+1,1)),"")</f>
        <v/>
      </c>
      <c r="C65" s="104" t="str">
        <f>IFERROR(IF(DATE(YEAR('Calculation sheet'!$B65),MONTH('Calculation sheet'!$B65),1)=DATE(YEAR(Input!$E$4),MONTH(Input!$E$4),1),Input!$H$4,IF('Calculation sheet'!$B65&lt;&gt;"",DAY(EOMONTH('Calculation sheet'!$B65,0)),"")),"")</f>
        <v/>
      </c>
      <c r="D65" s="105" t="str">
        <f>IFERROR(
  IF($C$4&lt;365,
    IFERROR(
      VLOOKUP(DATE(YEAR('Calculation sheet'!$B65), MONTH('Calculation sheet'!$B65), 1), Rates!$A$2:$B$504, 2, FALSE),
      IFERROR(
        VLOOKUP(DATE(YEAR('Calculation sheet'!$B65), MONTH('Calculation sheet'!$B65)-1, 1), Rates!$A$2:$B$504, 2, FALSE),
        IFERROR(
          VLOOKUP(DATE(YEAR('Calculation sheet'!$B65), MONTH('Calculation sheet'!$B65)-2, 1), Rates!$A$2:$B$504, 2, FALSE),
          VLOOKUP(DATE(YEAR('Calculation sheet'!$B65), MONTH('Calculation sheet'!$B65)-3, 1), Rates!$A$2:$B$504, 2, FALSE)
        )
      )
    ),
  IF($C$4&lt;730,
    IFERROR(
      VLOOKUP(DATE(YEAR('Calculation sheet'!$B65), MONTH('Calculation sheet'!$B65), 1), Rates!$A$2:$C$504, 3, FALSE),
      IFERROR(
        VLOOKUP(DATE(YEAR('Calculation sheet'!$B65), MONTH('Calculation sheet'!$B65)-1, 1), Rates!$A$2:$C$504, 3, FALSE),
        IFERROR(
          VLOOKUP(DATE(YEAR('Calculation sheet'!$B65), MONTH('Calculation sheet'!$B65)-2, 1), Rates!$A$2:$C$504, 3, FALSE),
          VLOOKUP(DATE(YEAR('Calculation sheet'!$B65), MONTH('Calculation sheet'!$B65)-3, 1), Rates!$A$2:$C$504, 3, FALSE)
        )
      )
    ),
  IF($C$4&lt;1095,
    IFERROR(
      VLOOKUP(DATE(YEAR('Calculation sheet'!$B65), MONTH('Calculation sheet'!$B65), 1), Rates!$A$2:$D$504, 4, FALSE),
      IFERROR(
        VLOOKUP(DATE(YEAR('Calculation sheet'!$B65), MONTH('Calculation sheet'!$B65)-1, 1), Rates!$A$2:$D$504, 4, FALSE),
        IFERROR(
          VLOOKUP(DATE(YEAR('Calculation sheet'!$B65), MONTH('Calculation sheet'!$B65)-2, 1), Rates!$A$2:$D$504, 4, FALSE),
          VLOOKUP(DATE(YEAR('Calculation sheet'!$B65), MONTH('Calculation sheet'!$B65)-3, 1), Rates!$A$2:$D$504, 4, FALSE)
        )
      )
    ),
  IF($C$4&lt;1460,
    IFERROR(
      VLOOKUP(DATE(YEAR('Calculation sheet'!$B65), MONTH('Calculation sheet'!$B65), 1), Rates!$A$2:$E$504, 5, FALSE),
      IFERROR(
        VLOOKUP(DATE(YEAR('Calculation sheet'!$B65), MONTH('Calculation sheet'!$B65)-1, 1), Rates!$A$2:$E$504, 5, FALSE),
        IFERROR(
          VLOOKUP(DATE(YEAR('Calculation sheet'!$B65), MONTH('Calculation sheet'!$B65)-2, 1), Rates!$A$2:$E$504, 5, FALSE),
          VLOOKUP(DATE(YEAR('Calculation sheet'!$B65), MONTH('Calculation sheet'!$B65)-3, 1), Rates!$A$2:$E$504, 5, FALSE)
        )
      )
    ),
  IF($C$4&lt;1825,
    IFERROR(
      VLOOKUP(DATE(YEAR('Calculation sheet'!$B65), MONTH('Calculation sheet'!$B65), 1), Rates!$A$2:$F$504, 6, FALSE),
      IFERROR(
        VLOOKUP(DATE(YEAR('Calculation sheet'!$B65), MONTH('Calculation sheet'!$B65)-1, 1), Rates!$A$2:$F$504, 6, FALSE),
        IFERROR(
          VLOOKUP(DATE(YEAR('Calculation sheet'!$B65), MONTH('Calculation sheet'!$B65)-2, 1), Rates!$A$2:$F$504, 6, FALSE),
          VLOOKUP(DATE(YEAR('Calculation sheet'!$B65), MONTH('Calculation sheet'!$B65)-3, 1), Rates!$A$2:$F$504, 6, FALSE)
        )
      )
    ),
    IFERROR(
      VLOOKUP(DATE(YEAR('Calculation sheet'!$B65), MONTH('Calculation sheet'!$B65), 1), Rates!$A$2:$G$504, 7, FALSE),
      IFERROR(
        VLOOKUP(DATE(YEAR('Calculation sheet'!$B65), MONTH('Calculation sheet'!$B65)-1, 1), Rates!$A$2:$G$504, 7, FALSE),
        IFERROR(
          VLOOKUP(DATE(YEAR('Calculation sheet'!$B65), MONTH('Calculation sheet'!$B65)-2, 1), Rates!$A$2:$G$504, 7, FALSE),
          VLOOKUP(DATE(YEAR('Calculation sheet'!$B65), MONTH('Calculation sheet'!$B65)-3, 1), Rates!$A$2:$G$504, 7, FALSE)
        )
      )
    )
  ))))),
  ""
)</f>
        <v/>
      </c>
      <c r="E65" s="105" t="str">
        <f>IF(AND('Calculation sheet'!$C65&lt;&gt;0,'Calculation sheet'!$D65=0%),D64,'Calculation sheet'!$D65)</f>
        <v/>
      </c>
      <c r="F65" s="105" t="str">
        <f>IF(AND('Calculation sheet'!$C65&lt;&gt;0,'Calculation sheet'!$E65=0%),E64,'Calculation sheet'!$E65)</f>
        <v/>
      </c>
      <c r="G65" s="106" t="str">
        <f>IFERROR(IF('Calculation sheet'!$F65&lt;&gt;"",$A$4*'Calculation sheet'!$C65*'Calculation sheet'!$F65/N65,""),"")</f>
        <v/>
      </c>
      <c r="H65" s="105" t="str">
        <f>IF(Input!$B$10=Input!$I$2,
  IFERROR(VLOOKUP(DATE(YEAR('Calculation sheet'!$B65), MONTH('Calculation sheet'!$B65), 1), Rates!$A$2:$C$504, 3, FALSE),
  IFERROR(VLOOKUP(DATE(YEAR('Calculation sheet'!$B65), MONTH('Calculation sheet'!$B65)-1, 1), Rates!$A$2:$C$504, 3, FALSE),
  IFERROR(VLOOKUP(DATE(YEAR('Calculation sheet'!$B65), MONTH('Calculation sheet'!$B65)-2, 1), Rates!$A$2:$C$504, 3, FALSE), IFERROR(VLOOKUP(DATE(YEAR('Calculation sheet'!$B65), MONTH('Calculation sheet'!$B65)-3, 1), Rates!$A$2:$C$504, 3, FALSE),
  "")))),
IF(Input!$B$10=Input!$I$3,
  IFERROR(VLOOKUP(DATE(YEAR('Calculation sheet'!$B65), MONTH('Calculation sheet'!$B65), 1), Rates!$A$2:$D$504, 4, FALSE),
  IFERROR(VLOOKUP(DATE(YEAR('Calculation sheet'!$B65), MONTH('Calculation sheet'!$B65)-1, 1), Rates!$A$2:$D$504, 4, FALSE),
  IFERROR(VLOOKUP(DATE(YEAR('Calculation sheet'!$B65), MONTH('Calculation sheet'!$B65)-2, 1), Rates!$A$2:$D$504, 4, FALSE), IFERROR(VLOOKUP(DATE(YEAR('Calculation sheet'!$B65), MONTH('Calculation sheet'!$B65)-3, 1), Rates!$A$2:$D$504, 4, FALSE),
  "")))),
IF(Input!$B$10=Input!$I$4,
  IFERROR(VLOOKUP(DATE(YEAR('Calculation sheet'!$B65), MONTH('Calculation sheet'!$B65), 1), Rates!$A$2:$E$504, 5, FALSE),
  IFERROR(VLOOKUP(DATE(YEAR('Calculation sheet'!$B65), MONTH('Calculation sheet'!$B65)-1, 1), Rates!$A$2:$E$504, 5, FALSE),
  IFERROR(VLOOKUP(DATE(YEAR('Calculation sheet'!$B65), MONTH('Calculation sheet'!$B65)-2, 1), Rates!$A$2:$E$504, 5, FALSE), IFERROR(VLOOKUP(DATE(YEAR('Calculation sheet'!$B65), MONTH('Calculation sheet'!$B65)-3, 1), Rates!$A$2:$E$504, 5, FALSE),
  "")))),
IF(Input!$B$10=Input!$I$5,
  IFERROR(VLOOKUP(DATE(YEAR('Calculation sheet'!$B65), MONTH('Calculation sheet'!$B65), 1), Rates!$A$2:$F$504, 6, FALSE),
  IFERROR(VLOOKUP(DATE(YEAR('Calculation sheet'!$B65), MONTH('Calculation sheet'!$B65)-1, 1), Rates!$A$2:$F$504, 6, FALSE),
  IFERROR(VLOOKUP(DATE(YEAR('Calculation sheet'!$B65), MONTH('Calculation sheet'!$B65)-2, 1), Rates!$A$2:$F$504, 6, FALSE), IFERROR(VLOOKUP(DATE(YEAR('Calculation sheet'!$B65), MONTH('Calculation sheet'!$B65)-3, 1), Rates!$A$2:$F$504, 6, FALSE),
  "")))),
IF(Input!$B$10=Input!$I$6,
  IFERROR(VLOOKUP(DATE(YEAR('Calculation sheet'!$B65), MONTH('Calculation sheet'!$B65), 1), Rates!$A$2:$G$504, 7, FALSE),
  IFERROR(VLOOKUP(DATE(YEAR('Calculation sheet'!$B65), MONTH('Calculation sheet'!$B65)-1, 1), Rates!$A$2:$G$504, 7, FALSE),
  IFERROR(VLOOKUP(DATE(YEAR('Calculation sheet'!$B65), MONTH('Calculation sheet'!$B65)-2, 1), Rates!$A$2:$G$504, 7, FALSE), IFERROR(VLOOKUP(DATE(YEAR('Calculation sheet'!$B65), MONTH('Calculation sheet'!$B65)-3, 1), Rates!$A$2:$G$504, 7, FALSE),
  "")))),
"")))))</f>
        <v/>
      </c>
      <c r="I65" s="107" t="str">
        <f>IF(AND('Calculation sheet'!$C65&lt;&gt;0,'Calculation sheet'!$H65=0%),H64,'Calculation sheet'!$H65)</f>
        <v/>
      </c>
      <c r="J65" s="108" t="str">
        <f t="shared" si="1"/>
        <v/>
      </c>
      <c r="K65" s="109" t="str">
        <f>IFERROR($A$4*'Calculation sheet'!$C65*'Calculation sheet'!$J65/N65,"")</f>
        <v/>
      </c>
      <c r="L65" s="110" t="str">
        <f>IFERROR('Calculation sheet'!$K65-'Calculation sheet'!$G65,"")</f>
        <v/>
      </c>
      <c r="M65" t="str">
        <f t="shared" si="2"/>
        <v/>
      </c>
      <c r="N65" s="133" t="str">
        <f t="shared" si="3"/>
        <v/>
      </c>
      <c r="O65" s="54"/>
      <c r="P65" s="54"/>
    </row>
    <row r="66" spans="1:16" x14ac:dyDescent="0.25">
      <c r="A66" s="102">
        <v>60</v>
      </c>
      <c r="B66" s="93" t="str">
        <f>IFERROR(IF(DATE(YEAR(B65),MONTH(B65),1)&gt;=DATE(YEAR(Input!$E$4),MONTH(Input!$E$4),1),"",DATE(YEAR(B65),MONTH(B65)+1,1)),"")</f>
        <v/>
      </c>
      <c r="C66" s="94" t="str">
        <f>IFERROR(IF(DATE(YEAR('Calculation sheet'!$B66),MONTH('Calculation sheet'!$B66),1)=DATE(YEAR(Input!$E$4),MONTH(Input!$E$4),1),Input!$H$4,IF('Calculation sheet'!$B66&lt;&gt;"",DAY(EOMONTH('Calculation sheet'!$B66,0)),"")),"")</f>
        <v/>
      </c>
      <c r="D66" s="105" t="str">
        <f>IFERROR(
  IF($C$4&lt;365,
    IFERROR(
      VLOOKUP(DATE(YEAR('Calculation sheet'!$B66), MONTH('Calculation sheet'!$B66), 1), Rates!$A$2:$B$504, 2, FALSE),
      IFERROR(
        VLOOKUP(DATE(YEAR('Calculation sheet'!$B66), MONTH('Calculation sheet'!$B66)-1, 1), Rates!$A$2:$B$504, 2, FALSE),
        IFERROR(
          VLOOKUP(DATE(YEAR('Calculation sheet'!$B66), MONTH('Calculation sheet'!$B66)-2, 1), Rates!$A$2:$B$504, 2, FALSE),
          VLOOKUP(DATE(YEAR('Calculation sheet'!$B66), MONTH('Calculation sheet'!$B66)-3, 1), Rates!$A$2:$B$504, 2, FALSE)
        )
      )
    ),
  IF($C$4&lt;730,
    IFERROR(
      VLOOKUP(DATE(YEAR('Calculation sheet'!$B66), MONTH('Calculation sheet'!$B66), 1), Rates!$A$2:$C$504, 3, FALSE),
      IFERROR(
        VLOOKUP(DATE(YEAR('Calculation sheet'!$B66), MONTH('Calculation sheet'!$B66)-1, 1), Rates!$A$2:$C$504, 3, FALSE),
        IFERROR(
          VLOOKUP(DATE(YEAR('Calculation sheet'!$B66), MONTH('Calculation sheet'!$B66)-2, 1), Rates!$A$2:$C$504, 3, FALSE),
          VLOOKUP(DATE(YEAR('Calculation sheet'!$B66), MONTH('Calculation sheet'!$B66)-3, 1), Rates!$A$2:$C$504, 3, FALSE)
        )
      )
    ),
  IF($C$4&lt;1095,
    IFERROR(
      VLOOKUP(DATE(YEAR('Calculation sheet'!$B66), MONTH('Calculation sheet'!$B66), 1), Rates!$A$2:$D$504, 4, FALSE),
      IFERROR(
        VLOOKUP(DATE(YEAR('Calculation sheet'!$B66), MONTH('Calculation sheet'!$B66)-1, 1), Rates!$A$2:$D$504, 4, FALSE),
        IFERROR(
          VLOOKUP(DATE(YEAR('Calculation sheet'!$B66), MONTH('Calculation sheet'!$B66)-2, 1), Rates!$A$2:$D$504, 4, FALSE),
          VLOOKUP(DATE(YEAR('Calculation sheet'!$B66), MONTH('Calculation sheet'!$B66)-3, 1), Rates!$A$2:$D$504, 4, FALSE)
        )
      )
    ),
  IF($C$4&lt;1460,
    IFERROR(
      VLOOKUP(DATE(YEAR('Calculation sheet'!$B66), MONTH('Calculation sheet'!$B66), 1), Rates!$A$2:$E$504, 5, FALSE),
      IFERROR(
        VLOOKUP(DATE(YEAR('Calculation sheet'!$B66), MONTH('Calculation sheet'!$B66)-1, 1), Rates!$A$2:$E$504, 5, FALSE),
        IFERROR(
          VLOOKUP(DATE(YEAR('Calculation sheet'!$B66), MONTH('Calculation sheet'!$B66)-2, 1), Rates!$A$2:$E$504, 5, FALSE),
          VLOOKUP(DATE(YEAR('Calculation sheet'!$B66), MONTH('Calculation sheet'!$B66)-3, 1), Rates!$A$2:$E$504, 5, FALSE)
        )
      )
    ),
  IF($C$4&lt;1825,
    IFERROR(
      VLOOKUP(DATE(YEAR('Calculation sheet'!$B66), MONTH('Calculation sheet'!$B66), 1), Rates!$A$2:$F$504, 6, FALSE),
      IFERROR(
        VLOOKUP(DATE(YEAR('Calculation sheet'!$B66), MONTH('Calculation sheet'!$B66)-1, 1), Rates!$A$2:$F$504, 6, FALSE),
        IFERROR(
          VLOOKUP(DATE(YEAR('Calculation sheet'!$B66), MONTH('Calculation sheet'!$B66)-2, 1), Rates!$A$2:$F$504, 6, FALSE),
          VLOOKUP(DATE(YEAR('Calculation sheet'!$B66), MONTH('Calculation sheet'!$B66)-3, 1), Rates!$A$2:$F$504, 6, FALSE)
        )
      )
    ),
    IFERROR(
      VLOOKUP(DATE(YEAR('Calculation sheet'!$B66), MONTH('Calculation sheet'!$B66), 1), Rates!$A$2:$G$504, 7, FALSE),
      IFERROR(
        VLOOKUP(DATE(YEAR('Calculation sheet'!$B66), MONTH('Calculation sheet'!$B66)-1, 1), Rates!$A$2:$G$504, 7, FALSE),
        IFERROR(
          VLOOKUP(DATE(YEAR('Calculation sheet'!$B66), MONTH('Calculation sheet'!$B66)-2, 1), Rates!$A$2:$G$504, 7, FALSE),
          VLOOKUP(DATE(YEAR('Calculation sheet'!$B66), MONTH('Calculation sheet'!$B66)-3, 1), Rates!$A$2:$G$504, 7, FALSE)
        )
      )
    )
  ))))),
  ""
)</f>
        <v/>
      </c>
      <c r="E66" s="95" t="str">
        <f>IF(AND('Calculation sheet'!$C66&lt;&gt;0,'Calculation sheet'!$D66=0%),D65,'Calculation sheet'!$D66)</f>
        <v/>
      </c>
      <c r="F66" s="95" t="str">
        <f>IF(AND('Calculation sheet'!$C66&lt;&gt;0,'Calculation sheet'!$E66=0%),E65,'Calculation sheet'!$E66)</f>
        <v/>
      </c>
      <c r="G66" s="106" t="str">
        <f>IFERROR(IF('Calculation sheet'!$F66&lt;&gt;"",$A$4*'Calculation sheet'!$C66*'Calculation sheet'!$F66/N66,""),"")</f>
        <v/>
      </c>
      <c r="H66" s="105" t="str">
        <f>IF(Input!$B$10=Input!$I$2,
  IFERROR(VLOOKUP(DATE(YEAR('Calculation sheet'!$B66), MONTH('Calculation sheet'!$B66), 1), Rates!$A$2:$C$504, 3, FALSE),
  IFERROR(VLOOKUP(DATE(YEAR('Calculation sheet'!$B66), MONTH('Calculation sheet'!$B66)-1, 1), Rates!$A$2:$C$504, 3, FALSE),
  IFERROR(VLOOKUP(DATE(YEAR('Calculation sheet'!$B66), MONTH('Calculation sheet'!$B66)-2, 1), Rates!$A$2:$C$504, 3, FALSE), IFERROR(VLOOKUP(DATE(YEAR('Calculation sheet'!$B66), MONTH('Calculation sheet'!$B66)-3, 1), Rates!$A$2:$C$504, 3, FALSE),
  "")))),
IF(Input!$B$10=Input!$I$3,
  IFERROR(VLOOKUP(DATE(YEAR('Calculation sheet'!$B66), MONTH('Calculation sheet'!$B66), 1), Rates!$A$2:$D$504, 4, FALSE),
  IFERROR(VLOOKUP(DATE(YEAR('Calculation sheet'!$B66), MONTH('Calculation sheet'!$B66)-1, 1), Rates!$A$2:$D$504, 4, FALSE),
  IFERROR(VLOOKUP(DATE(YEAR('Calculation sheet'!$B66), MONTH('Calculation sheet'!$B66)-2, 1), Rates!$A$2:$D$504, 4, FALSE), IFERROR(VLOOKUP(DATE(YEAR('Calculation sheet'!$B66), MONTH('Calculation sheet'!$B66)-3, 1), Rates!$A$2:$D$504, 4, FALSE),
  "")))),
IF(Input!$B$10=Input!$I$4,
  IFERROR(VLOOKUP(DATE(YEAR('Calculation sheet'!$B66), MONTH('Calculation sheet'!$B66), 1), Rates!$A$2:$E$504, 5, FALSE),
  IFERROR(VLOOKUP(DATE(YEAR('Calculation sheet'!$B66), MONTH('Calculation sheet'!$B66)-1, 1), Rates!$A$2:$E$504, 5, FALSE),
  IFERROR(VLOOKUP(DATE(YEAR('Calculation sheet'!$B66), MONTH('Calculation sheet'!$B66)-2, 1), Rates!$A$2:$E$504, 5, FALSE), IFERROR(VLOOKUP(DATE(YEAR('Calculation sheet'!$B66), MONTH('Calculation sheet'!$B66)-3, 1), Rates!$A$2:$E$504, 5, FALSE),
  "")))),
IF(Input!$B$10=Input!$I$5,
  IFERROR(VLOOKUP(DATE(YEAR('Calculation sheet'!$B66), MONTH('Calculation sheet'!$B66), 1), Rates!$A$2:$F$504, 6, FALSE),
  IFERROR(VLOOKUP(DATE(YEAR('Calculation sheet'!$B66), MONTH('Calculation sheet'!$B66)-1, 1), Rates!$A$2:$F$504, 6, FALSE),
  IFERROR(VLOOKUP(DATE(YEAR('Calculation sheet'!$B66), MONTH('Calculation sheet'!$B66)-2, 1), Rates!$A$2:$F$504, 6, FALSE), IFERROR(VLOOKUP(DATE(YEAR('Calculation sheet'!$B66), MONTH('Calculation sheet'!$B66)-3, 1), Rates!$A$2:$F$504, 6, FALSE),
  "")))),
IF(Input!$B$10=Input!$I$6,
  IFERROR(VLOOKUP(DATE(YEAR('Calculation sheet'!$B66), MONTH('Calculation sheet'!$B66), 1), Rates!$A$2:$G$504, 7, FALSE),
  IFERROR(VLOOKUP(DATE(YEAR('Calculation sheet'!$B66), MONTH('Calculation sheet'!$B66)-1, 1), Rates!$A$2:$G$504, 7, FALSE),
  IFERROR(VLOOKUP(DATE(YEAR('Calculation sheet'!$B66), MONTH('Calculation sheet'!$B66)-2, 1), Rates!$A$2:$G$504, 7, FALSE), IFERROR(VLOOKUP(DATE(YEAR('Calculation sheet'!$B66), MONTH('Calculation sheet'!$B66)-3, 1), Rates!$A$2:$G$504, 7, FALSE),
  "")))),
"")))))</f>
        <v/>
      </c>
      <c r="I66" s="96" t="str">
        <f>IF(AND('Calculation sheet'!$C66&lt;&gt;0,'Calculation sheet'!$H66=0%),H65,'Calculation sheet'!$H66)</f>
        <v/>
      </c>
      <c r="J66" s="108" t="str">
        <f t="shared" si="1"/>
        <v/>
      </c>
      <c r="K66" s="109" t="str">
        <f>IFERROR($A$4*'Calculation sheet'!$C66*'Calculation sheet'!$J66/N66,"")</f>
        <v/>
      </c>
      <c r="L66" s="97" t="str">
        <f>IFERROR('Calculation sheet'!$K66-'Calculation sheet'!$G66,"")</f>
        <v/>
      </c>
      <c r="M66" t="str">
        <f t="shared" si="2"/>
        <v/>
      </c>
      <c r="N66" s="133" t="str">
        <f t="shared" si="3"/>
        <v/>
      </c>
      <c r="O66" s="54"/>
      <c r="P66" s="54"/>
    </row>
  </sheetData>
  <sheetProtection algorithmName="SHA-512" hashValue="tsqRne97cXHNJbNUlTzkgxUjJrXVP++IFamZYtodQSseJXj+r4l5EuzxXlwi9RBMfrrPgwD1yrrWqx5MwyYDFg==" saltValue="48rHPCBqZuUvJM4s6DtYBg==" spinCount="100000" sheet="1" objects="1" scenarios="1"/>
  <mergeCells count="12">
    <mergeCell ref="A5:C5"/>
    <mergeCell ref="J5:K5"/>
    <mergeCell ref="A3:B3"/>
    <mergeCell ref="A4:B4"/>
    <mergeCell ref="A1:C1"/>
    <mergeCell ref="O4:P4"/>
    <mergeCell ref="O3:P3"/>
    <mergeCell ref="J1:L1"/>
    <mergeCell ref="J2:L2"/>
    <mergeCell ref="A2:C2"/>
    <mergeCell ref="F1:G1"/>
    <mergeCell ref="F2:G2"/>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zoomScale="85" zoomScaleSheetLayoutView="85" workbookViewId="0">
      <selection activeCell="H4" sqref="H4"/>
    </sheetView>
  </sheetViews>
  <sheetFormatPr defaultRowHeight="15" x14ac:dyDescent="0.25"/>
  <cols>
    <col min="1" max="1" width="3.5703125" style="25" customWidth="1"/>
    <col min="2" max="2" width="4.42578125" style="25" customWidth="1"/>
    <col min="3" max="3" width="3.7109375" style="25" customWidth="1"/>
    <col min="4" max="4" width="16" style="25" customWidth="1"/>
    <col min="5" max="5" width="5.42578125" style="25" customWidth="1"/>
    <col min="6" max="6" width="13" style="25" customWidth="1"/>
    <col min="7" max="7" width="9" style="25" customWidth="1"/>
    <col min="8" max="8" width="16.7109375" style="25" customWidth="1"/>
    <col min="9" max="9" width="23.42578125" style="25" customWidth="1"/>
    <col min="10" max="10" width="9.7109375" style="25" customWidth="1"/>
    <col min="11" max="11" width="13" style="25" hidden="1" customWidth="1"/>
    <col min="12" max="12" width="11.5703125" style="25" hidden="1" customWidth="1"/>
    <col min="13" max="20" width="0" style="25" hidden="1" customWidth="1"/>
    <col min="21" max="16384" width="9.140625" style="25"/>
  </cols>
  <sheetData>
    <row r="1" spans="2:10" ht="15.75" x14ac:dyDescent="0.25">
      <c r="B1" s="22" t="s">
        <v>31</v>
      </c>
      <c r="C1" s="23"/>
      <c r="D1" s="23"/>
      <c r="E1" s="23"/>
      <c r="F1" s="23"/>
      <c r="G1" s="23"/>
      <c r="H1" s="23"/>
      <c r="I1" s="24">
        <f>Input!B13</f>
        <v>0</v>
      </c>
    </row>
    <row r="2" spans="2:10" ht="17.25" customHeight="1" x14ac:dyDescent="0.3">
      <c r="B2" s="22" t="s">
        <v>32</v>
      </c>
      <c r="C2" s="22"/>
      <c r="D2" s="22"/>
      <c r="E2" s="22"/>
      <c r="F2" s="22"/>
      <c r="G2" s="22"/>
      <c r="H2" s="22"/>
      <c r="I2" s="22"/>
      <c r="J2" s="26"/>
    </row>
    <row r="3" spans="2:10" ht="15.75" customHeight="1" x14ac:dyDescent="0.3">
      <c r="B3" s="22" t="s">
        <v>33</v>
      </c>
      <c r="C3" s="22"/>
      <c r="D3" s="22"/>
      <c r="E3" s="22"/>
      <c r="F3" s="22"/>
      <c r="G3" s="22"/>
      <c r="H3" s="22"/>
      <c r="I3" s="22"/>
      <c r="J3" s="27"/>
    </row>
    <row r="4" spans="2:10" ht="15" customHeight="1" x14ac:dyDescent="0.3">
      <c r="B4" s="22">
        <f>Input!B3</f>
        <v>0</v>
      </c>
      <c r="C4" s="22"/>
      <c r="D4" s="22"/>
      <c r="E4" s="22"/>
      <c r="F4" s="22"/>
      <c r="G4" s="22"/>
      <c r="H4" s="22"/>
      <c r="I4" s="22"/>
      <c r="J4" s="27"/>
    </row>
    <row r="5" spans="2:10" ht="9" customHeight="1" x14ac:dyDescent="0.3">
      <c r="B5" s="22"/>
      <c r="C5" s="22"/>
      <c r="D5" s="22"/>
      <c r="E5" s="22"/>
      <c r="F5" s="22"/>
      <c r="G5" s="22"/>
      <c r="H5" s="22"/>
      <c r="I5" s="22"/>
      <c r="J5" s="27"/>
    </row>
    <row r="6" spans="2:10" ht="18.75" x14ac:dyDescent="0.3">
      <c r="B6" s="217" t="s">
        <v>34</v>
      </c>
      <c r="C6" s="217"/>
      <c r="D6" s="217"/>
      <c r="E6" s="217"/>
      <c r="F6" s="217"/>
      <c r="G6" s="217"/>
      <c r="H6" s="217"/>
      <c r="I6" s="217"/>
      <c r="J6" s="28"/>
    </row>
    <row r="7" spans="2:10" ht="8.25" customHeight="1" x14ac:dyDescent="0.3">
      <c r="B7" s="22"/>
      <c r="C7" s="22"/>
      <c r="D7" s="22"/>
      <c r="E7" s="22"/>
      <c r="F7" s="22"/>
      <c r="G7" s="22"/>
      <c r="H7" s="22"/>
      <c r="I7" s="22"/>
      <c r="J7" s="27"/>
    </row>
    <row r="8" spans="2:10" ht="15.75" x14ac:dyDescent="0.25">
      <c r="B8" s="23" t="s">
        <v>35</v>
      </c>
      <c r="C8" s="23"/>
      <c r="D8" s="23"/>
      <c r="E8" s="23"/>
      <c r="F8" s="23"/>
      <c r="G8" s="23"/>
      <c r="H8" s="23"/>
      <c r="I8" s="23"/>
    </row>
    <row r="9" spans="2:10" ht="11.25" customHeight="1" x14ac:dyDescent="0.25">
      <c r="B9" s="23"/>
      <c r="C9" s="23"/>
      <c r="D9" s="23"/>
      <c r="E9" s="23"/>
      <c r="F9" s="23"/>
      <c r="G9" s="23"/>
      <c r="H9" s="23"/>
      <c r="I9" s="23"/>
    </row>
    <row r="10" spans="2:10" ht="15.75" x14ac:dyDescent="0.25">
      <c r="B10" s="23" t="s">
        <v>36</v>
      </c>
      <c r="C10" s="23"/>
      <c r="D10" s="23"/>
      <c r="E10" s="23"/>
      <c r="F10" s="23"/>
      <c r="G10" s="23"/>
      <c r="H10" s="23"/>
      <c r="I10" s="23"/>
    </row>
    <row r="11" spans="2:10" ht="9.75" customHeight="1" x14ac:dyDescent="0.25">
      <c r="B11" s="23"/>
      <c r="C11" s="23"/>
      <c r="D11" s="23"/>
      <c r="E11" s="23"/>
      <c r="F11" s="23"/>
      <c r="G11" s="23"/>
      <c r="H11" s="23"/>
      <c r="I11" s="23"/>
    </row>
    <row r="12" spans="2:10" ht="15.75" x14ac:dyDescent="0.25">
      <c r="B12" s="188" t="s">
        <v>37</v>
      </c>
      <c r="C12" s="188"/>
      <c r="D12" s="188"/>
      <c r="E12" s="205" t="str">
        <f>"Mr. / Mst. "&amp;Input!B6&amp;"     "</f>
        <v xml:space="preserve">Mr. / Mst.      </v>
      </c>
      <c r="F12" s="206"/>
      <c r="G12" s="206"/>
      <c r="H12" s="206"/>
      <c r="I12" s="207"/>
    </row>
    <row r="13" spans="2:10" ht="15.75" x14ac:dyDescent="0.25">
      <c r="B13" s="205" t="s">
        <v>38</v>
      </c>
      <c r="C13" s="206"/>
      <c r="D13" s="207"/>
      <c r="E13" s="205">
        <f>Input!B7</f>
        <v>0</v>
      </c>
      <c r="F13" s="206"/>
      <c r="G13" s="206"/>
      <c r="H13" s="206"/>
      <c r="I13" s="207"/>
    </row>
    <row r="14" spans="2:10" ht="15" customHeight="1" x14ac:dyDescent="0.25">
      <c r="B14" s="188" t="s">
        <v>9</v>
      </c>
      <c r="C14" s="188"/>
      <c r="D14" s="188"/>
      <c r="E14" s="214">
        <f>Input!B8</f>
        <v>0</v>
      </c>
      <c r="F14" s="215"/>
      <c r="G14" s="215"/>
      <c r="H14" s="215"/>
      <c r="I14" s="216"/>
    </row>
    <row r="15" spans="2:10" ht="15.75" x14ac:dyDescent="0.25">
      <c r="B15" s="188" t="s">
        <v>3</v>
      </c>
      <c r="C15" s="188"/>
      <c r="D15" s="188"/>
      <c r="E15" s="208" t="str">
        <f>TEXT(Input!B9,"0,000")</f>
        <v>0,000</v>
      </c>
      <c r="F15" s="209"/>
      <c r="G15" s="209"/>
      <c r="H15" s="209"/>
      <c r="I15" s="210"/>
    </row>
    <row r="16" spans="2:10" x14ac:dyDescent="0.25">
      <c r="B16" s="211" t="s">
        <v>39</v>
      </c>
      <c r="C16" s="212"/>
      <c r="D16" s="213"/>
      <c r="E16" s="211" t="str">
        <f>Input!B10</f>
        <v>IMC (1 Year)</v>
      </c>
      <c r="F16" s="212"/>
      <c r="G16" s="212"/>
      <c r="H16" s="212"/>
      <c r="I16" s="213"/>
    </row>
    <row r="17" spans="2:9" ht="15" customHeight="1" x14ac:dyDescent="0.25">
      <c r="B17" s="188" t="s">
        <v>40</v>
      </c>
      <c r="C17" s="188"/>
      <c r="D17" s="188"/>
      <c r="E17" s="202">
        <f>Input!B11</f>
        <v>0</v>
      </c>
      <c r="F17" s="203"/>
      <c r="G17" s="203"/>
      <c r="H17" s="203"/>
      <c r="I17" s="204"/>
    </row>
    <row r="18" spans="2:9" ht="15.75" x14ac:dyDescent="0.25">
      <c r="B18" s="188" t="s">
        <v>41</v>
      </c>
      <c r="C18" s="188"/>
      <c r="D18" s="188"/>
      <c r="E18" s="202">
        <f>Input!B12</f>
        <v>366</v>
      </c>
      <c r="F18" s="203"/>
      <c r="G18" s="203"/>
      <c r="H18" s="203"/>
      <c r="I18" s="204"/>
    </row>
    <row r="19" spans="2:9" ht="15" customHeight="1" x14ac:dyDescent="0.25">
      <c r="B19" s="188" t="s">
        <v>42</v>
      </c>
      <c r="C19" s="188"/>
      <c r="D19" s="188"/>
      <c r="E19" s="202">
        <f>Input!B13</f>
        <v>0</v>
      </c>
      <c r="F19" s="203"/>
      <c r="G19" s="203"/>
      <c r="H19" s="203"/>
      <c r="I19" s="204"/>
    </row>
    <row r="20" spans="2:9" ht="15" customHeight="1" x14ac:dyDescent="0.25">
      <c r="B20" s="188" t="s">
        <v>43</v>
      </c>
      <c r="C20" s="188"/>
      <c r="D20" s="188"/>
      <c r="E20" s="205" t="str">
        <f>Input!B15</f>
        <v>Funds Required</v>
      </c>
      <c r="F20" s="206"/>
      <c r="G20" s="206"/>
      <c r="H20" s="206"/>
      <c r="I20" s="207"/>
    </row>
    <row r="21" spans="2:9" ht="12" customHeight="1" x14ac:dyDescent="0.25">
      <c r="B21" s="23"/>
      <c r="C21" s="23"/>
      <c r="D21" s="23"/>
      <c r="E21" s="23"/>
      <c r="F21" s="23"/>
      <c r="G21" s="23"/>
      <c r="H21" s="23"/>
      <c r="I21" s="23"/>
    </row>
    <row r="22" spans="2:9" ht="47.25" customHeight="1" x14ac:dyDescent="0.25">
      <c r="B22" s="196" t="s">
        <v>44</v>
      </c>
      <c r="C22" s="196"/>
      <c r="D22" s="196"/>
      <c r="E22" s="196"/>
      <c r="F22" s="196"/>
      <c r="G22" s="196"/>
      <c r="H22" s="196"/>
      <c r="I22" s="196"/>
    </row>
    <row r="23" spans="2:9" ht="15.75" x14ac:dyDescent="0.25">
      <c r="B23" s="29"/>
      <c r="C23" s="30"/>
      <c r="D23" s="31"/>
      <c r="E23" s="29"/>
      <c r="F23" s="29"/>
      <c r="G23" s="29"/>
      <c r="H23" s="32"/>
      <c r="I23" s="29"/>
    </row>
    <row r="24" spans="2:9" ht="15.75" x14ac:dyDescent="0.25">
      <c r="C24" s="30"/>
      <c r="D24" s="31"/>
      <c r="E24" s="29"/>
      <c r="F24" s="29"/>
      <c r="G24" s="29"/>
      <c r="H24" s="32"/>
      <c r="I24" s="29"/>
    </row>
    <row r="25" spans="2:9" ht="15.75" x14ac:dyDescent="0.25">
      <c r="B25" s="33" t="s">
        <v>45</v>
      </c>
      <c r="C25" s="30"/>
      <c r="D25" s="31"/>
      <c r="E25" s="29"/>
      <c r="F25" s="29"/>
      <c r="G25" s="29"/>
      <c r="H25" s="32"/>
    </row>
    <row r="26" spans="2:9" ht="15.75" x14ac:dyDescent="0.25">
      <c r="B26" s="34" t="s">
        <v>46</v>
      </c>
      <c r="C26" s="30"/>
      <c r="D26" s="31"/>
      <c r="E26" s="29"/>
      <c r="F26" s="29"/>
      <c r="G26" s="29"/>
      <c r="H26" s="32"/>
    </row>
    <row r="27" spans="2:9" ht="16.5" thickBot="1" x14ac:dyDescent="0.3">
      <c r="B27" s="35" t="s">
        <v>47</v>
      </c>
      <c r="C27" s="36"/>
      <c r="D27" s="37"/>
      <c r="E27" s="38"/>
      <c r="F27" s="38"/>
      <c r="G27" s="38"/>
      <c r="H27" s="39"/>
      <c r="I27" s="38"/>
    </row>
    <row r="28" spans="2:9" ht="15.75" x14ac:dyDescent="0.25">
      <c r="B28" s="29"/>
      <c r="C28" s="30"/>
      <c r="D28" s="31"/>
      <c r="E28" s="29"/>
      <c r="F28" s="29"/>
      <c r="G28" s="29"/>
      <c r="H28" s="32"/>
      <c r="I28" s="29"/>
    </row>
    <row r="29" spans="2:9" ht="54" customHeight="1" x14ac:dyDescent="0.25">
      <c r="B29" s="197" t="s">
        <v>106</v>
      </c>
      <c r="C29" s="197"/>
      <c r="D29" s="197"/>
      <c r="E29" s="197"/>
      <c r="F29" s="197"/>
      <c r="G29" s="197"/>
      <c r="H29" s="197"/>
      <c r="I29" s="197"/>
    </row>
    <row r="30" spans="2:9" ht="15.75" customHeight="1" x14ac:dyDescent="0.25">
      <c r="B30" s="40"/>
      <c r="C30" s="40"/>
      <c r="D30" s="40"/>
      <c r="E30" s="172" t="str">
        <f>TEXT('Calculation sheet'!J4,"#,###,###.00")</f>
        <v>.00</v>
      </c>
      <c r="F30" s="172"/>
      <c r="G30" s="172"/>
      <c r="H30" s="40"/>
      <c r="I30" s="40"/>
    </row>
    <row r="31" spans="2:9" ht="15.75" customHeight="1" x14ac:dyDescent="0.25">
      <c r="B31" s="40"/>
      <c r="C31" s="40"/>
      <c r="D31" s="40"/>
      <c r="E31" s="40"/>
      <c r="F31" s="40"/>
      <c r="G31" s="40"/>
      <c r="H31" s="40"/>
      <c r="I31" s="40"/>
    </row>
    <row r="32" spans="2:9" ht="15.75" x14ac:dyDescent="0.25">
      <c r="B32" s="87" t="str">
        <f>Input!C12</f>
        <v/>
      </c>
      <c r="C32" s="30"/>
      <c r="D32" s="31"/>
      <c r="E32" s="29"/>
      <c r="F32" s="29"/>
      <c r="G32" s="29"/>
      <c r="I32" s="87" t="str">
        <f>Input!C12</f>
        <v/>
      </c>
    </row>
    <row r="33" spans="2:10" ht="15.75" x14ac:dyDescent="0.25">
      <c r="B33" s="41" t="s">
        <v>50</v>
      </c>
      <c r="C33" s="30"/>
      <c r="D33" s="31"/>
      <c r="E33" s="29"/>
      <c r="F33" s="29"/>
      <c r="G33" s="29"/>
      <c r="I33" s="41" t="s">
        <v>51</v>
      </c>
    </row>
    <row r="34" spans="2:10" ht="15.75" x14ac:dyDescent="0.25">
      <c r="B34" s="41"/>
      <c r="C34" s="30"/>
      <c r="D34" s="31"/>
      <c r="E34" s="29"/>
      <c r="F34" s="29"/>
      <c r="G34" s="29"/>
      <c r="H34" s="41"/>
      <c r="I34" s="30"/>
    </row>
    <row r="35" spans="2:10" ht="15.75" x14ac:dyDescent="0.25">
      <c r="B35" s="41"/>
      <c r="C35" s="30"/>
      <c r="D35" s="31"/>
      <c r="E35" s="29"/>
      <c r="F35" s="29"/>
      <c r="G35" s="29"/>
      <c r="H35" s="41"/>
      <c r="I35" s="30"/>
    </row>
    <row r="36" spans="2:10" ht="15.75" x14ac:dyDescent="0.25">
      <c r="B36" s="176" t="s">
        <v>49</v>
      </c>
      <c r="C36" s="176"/>
      <c r="D36" s="176"/>
      <c r="E36" s="176"/>
      <c r="F36" s="176"/>
      <c r="G36" s="176"/>
      <c r="H36" s="176"/>
      <c r="I36" s="176"/>
    </row>
    <row r="37" spans="2:10" ht="15.75" x14ac:dyDescent="0.25">
      <c r="B37" s="175" t="s">
        <v>31</v>
      </c>
      <c r="C37" s="175"/>
      <c r="D37" s="175"/>
      <c r="E37" s="175"/>
      <c r="F37" s="175"/>
      <c r="G37" s="175"/>
      <c r="H37" s="175"/>
      <c r="I37" s="175"/>
    </row>
    <row r="38" spans="2:10" ht="38.25" customHeight="1" x14ac:dyDescent="0.25">
      <c r="B38" s="198" t="str">
        <f>"I accept the above Price. Please credit my account No."&amp;E13&amp;" with amount of Rs."&amp;E30&amp;" on date: "&amp;TEXT(I1,"dd mmm yyyy")</f>
        <v>I accept the above Price. Please credit my account No.0 with amount of Rs..00 on date: 00 Jan 1900</v>
      </c>
      <c r="C38" s="198"/>
      <c r="D38" s="198"/>
      <c r="E38" s="198"/>
      <c r="F38" s="198"/>
      <c r="G38" s="198"/>
      <c r="H38" s="198"/>
      <c r="I38" s="198"/>
    </row>
    <row r="39" spans="2:10" ht="15.75" x14ac:dyDescent="0.25">
      <c r="D39" s="42"/>
      <c r="E39" s="23"/>
      <c r="F39" s="23"/>
      <c r="G39" s="23"/>
      <c r="H39" s="43"/>
      <c r="I39" s="23"/>
    </row>
    <row r="40" spans="2:10" ht="15.75" x14ac:dyDescent="0.25">
      <c r="B40" s="33" t="s">
        <v>45</v>
      </c>
      <c r="C40" s="44"/>
      <c r="D40" s="42"/>
      <c r="E40" s="23"/>
      <c r="H40" s="43"/>
    </row>
    <row r="41" spans="2:10" ht="16.5" x14ac:dyDescent="0.25">
      <c r="B41" s="34" t="s">
        <v>46</v>
      </c>
      <c r="C41" s="44"/>
      <c r="D41" s="42"/>
      <c r="E41" s="23"/>
      <c r="H41" s="199" t="s">
        <v>52</v>
      </c>
      <c r="I41" s="199"/>
      <c r="J41" s="45" t="str">
        <f>"This transaction should be on "&amp;TEXT(E19,"dd mmm yyyy")&amp;", Otherwise recalculate."</f>
        <v>This transaction should be on 00 Jan 1900, Otherwise recalculate.</v>
      </c>
    </row>
    <row r="42" spans="2:10" ht="15.75" x14ac:dyDescent="0.25">
      <c r="B42" s="33" t="s">
        <v>47</v>
      </c>
      <c r="C42" s="44"/>
      <c r="D42" s="42"/>
      <c r="E42" s="23"/>
      <c r="F42" s="23"/>
      <c r="G42" s="23"/>
      <c r="H42" s="23"/>
      <c r="I42" s="22"/>
    </row>
    <row r="43" spans="2:10" ht="15.75" x14ac:dyDescent="0.25">
      <c r="C43" s="44"/>
      <c r="D43" s="42"/>
      <c r="E43" s="23"/>
      <c r="F43" s="23"/>
      <c r="G43" s="23"/>
      <c r="H43" s="23"/>
    </row>
    <row r="44" spans="2:10" ht="15.75" x14ac:dyDescent="0.25">
      <c r="B44" s="33"/>
      <c r="C44" s="44"/>
      <c r="D44" s="42"/>
      <c r="E44" s="23"/>
      <c r="G44" s="23"/>
      <c r="H44" s="23"/>
      <c r="I44" s="46"/>
    </row>
    <row r="45" spans="2:10" ht="15.75" x14ac:dyDescent="0.25">
      <c r="B45" s="173" t="s">
        <v>53</v>
      </c>
      <c r="C45" s="173"/>
      <c r="D45" s="173"/>
      <c r="E45" s="173"/>
      <c r="F45" s="173"/>
      <c r="G45" s="173"/>
      <c r="H45" s="173"/>
      <c r="I45" s="173"/>
    </row>
    <row r="46" spans="2:10" ht="15.75" x14ac:dyDescent="0.25">
      <c r="B46" s="169" t="s">
        <v>54</v>
      </c>
      <c r="C46" s="169"/>
      <c r="D46" s="169"/>
      <c r="E46" s="169"/>
      <c r="F46" s="169"/>
      <c r="G46" s="169"/>
      <c r="H46" s="169"/>
      <c r="I46" s="169"/>
    </row>
    <row r="47" spans="2:10" ht="15.75" x14ac:dyDescent="0.25">
      <c r="C47" s="44"/>
      <c r="D47" s="42"/>
      <c r="E47" s="23"/>
      <c r="F47" s="23"/>
      <c r="G47" s="23"/>
      <c r="H47" s="23"/>
      <c r="I47" s="23"/>
    </row>
    <row r="50" spans="2:9" ht="15.75" x14ac:dyDescent="0.25">
      <c r="B50" s="200">
        <f>I1</f>
        <v>0</v>
      </c>
      <c r="C50" s="200"/>
      <c r="D50" s="200"/>
    </row>
    <row r="51" spans="2:9" ht="15.75" x14ac:dyDescent="0.25">
      <c r="B51" s="22"/>
      <c r="C51" s="23"/>
      <c r="D51" s="23"/>
      <c r="E51" s="23"/>
      <c r="F51" s="23"/>
      <c r="G51" s="23"/>
      <c r="H51" s="23"/>
      <c r="I51" s="47" t="s">
        <v>55</v>
      </c>
    </row>
    <row r="52" spans="2:9" ht="15.75" x14ac:dyDescent="0.25">
      <c r="B52" s="22"/>
      <c r="C52" s="22"/>
      <c r="D52" s="22"/>
      <c r="E52" s="22"/>
      <c r="F52" s="22"/>
      <c r="G52" s="22"/>
      <c r="H52" s="22"/>
      <c r="I52" s="22" t="s">
        <v>56</v>
      </c>
    </row>
    <row r="53" spans="2:9" ht="15.75" x14ac:dyDescent="0.25">
      <c r="B53" s="22"/>
      <c r="C53" s="22"/>
      <c r="D53" s="22"/>
      <c r="E53" s="22"/>
      <c r="F53" s="22"/>
      <c r="G53" s="22"/>
      <c r="H53" s="22"/>
      <c r="I53" s="22" t="s">
        <v>57</v>
      </c>
    </row>
    <row r="54" spans="2:9" ht="15.75" x14ac:dyDescent="0.25">
      <c r="B54" s="22"/>
      <c r="C54" s="22"/>
      <c r="D54" s="22"/>
      <c r="E54" s="22"/>
      <c r="F54" s="22"/>
      <c r="G54" s="22"/>
      <c r="H54" s="22"/>
      <c r="I54" s="48">
        <f>B4</f>
        <v>0</v>
      </c>
    </row>
    <row r="55" spans="2:9" ht="15.75" x14ac:dyDescent="0.25">
      <c r="B55" s="22"/>
      <c r="C55" s="22"/>
      <c r="D55" s="22"/>
      <c r="E55" s="22"/>
      <c r="F55" s="22"/>
      <c r="G55" s="22"/>
      <c r="H55" s="22"/>
      <c r="I55" s="22"/>
    </row>
    <row r="56" spans="2:9" ht="18.75" x14ac:dyDescent="0.3">
      <c r="B56" s="201" t="s">
        <v>58</v>
      </c>
      <c r="C56" s="201"/>
      <c r="D56" s="201"/>
      <c r="E56" s="201"/>
      <c r="F56" s="201"/>
      <c r="G56" s="201"/>
      <c r="H56" s="201"/>
      <c r="I56" s="201"/>
    </row>
    <row r="57" spans="2:9" ht="15.75" x14ac:dyDescent="0.25">
      <c r="B57" s="22"/>
      <c r="C57" s="22"/>
      <c r="D57" s="22"/>
      <c r="E57" s="22"/>
      <c r="F57" s="22"/>
      <c r="G57" s="22"/>
      <c r="H57" s="22"/>
      <c r="I57" s="22"/>
    </row>
    <row r="58" spans="2:9" ht="15.75" x14ac:dyDescent="0.25">
      <c r="B58" s="23"/>
      <c r="C58" s="23"/>
      <c r="D58" s="23"/>
      <c r="E58" s="23"/>
      <c r="F58" s="23"/>
      <c r="G58" s="23"/>
      <c r="H58" s="23"/>
      <c r="I58" s="22" t="s">
        <v>59</v>
      </c>
    </row>
    <row r="59" spans="2:9" ht="15.75" x14ac:dyDescent="0.25">
      <c r="B59" s="23"/>
      <c r="C59" s="23"/>
      <c r="D59" s="23"/>
      <c r="E59" s="23"/>
      <c r="F59" s="23"/>
      <c r="G59" s="23"/>
      <c r="H59" s="23"/>
      <c r="I59" s="23"/>
    </row>
    <row r="60" spans="2:9" ht="15.75" x14ac:dyDescent="0.25">
      <c r="B60" s="178" t="s">
        <v>60</v>
      </c>
      <c r="C60" s="178"/>
      <c r="D60" s="178"/>
      <c r="E60" s="178"/>
      <c r="F60" s="178"/>
      <c r="G60" s="178"/>
      <c r="H60" s="178"/>
      <c r="I60" s="178"/>
    </row>
    <row r="61" spans="2:9" ht="16.5" thickBot="1" x14ac:dyDescent="0.3">
      <c r="B61" s="23"/>
      <c r="C61" s="23"/>
      <c r="D61" s="23"/>
      <c r="E61" s="23"/>
      <c r="F61" s="23"/>
      <c r="G61" s="23"/>
      <c r="H61" s="23"/>
      <c r="I61" s="23"/>
    </row>
    <row r="62" spans="2:9" ht="15.75" x14ac:dyDescent="0.25">
      <c r="B62" s="192" t="str">
        <f>E12</f>
        <v xml:space="preserve">Mr. / Mst.      </v>
      </c>
      <c r="C62" s="193"/>
      <c r="D62" s="193"/>
      <c r="E62" s="193"/>
      <c r="F62" s="193"/>
      <c r="G62" s="194" t="s">
        <v>61</v>
      </c>
      <c r="H62" s="194"/>
      <c r="I62" s="195"/>
    </row>
    <row r="63" spans="2:9" ht="15.75" x14ac:dyDescent="0.25">
      <c r="B63" s="187">
        <f t="shared" ref="B63:B70" si="0">E13</f>
        <v>0</v>
      </c>
      <c r="C63" s="188"/>
      <c r="D63" s="188"/>
      <c r="E63" s="188"/>
      <c r="F63" s="188"/>
      <c r="G63" s="181" t="s">
        <v>62</v>
      </c>
      <c r="H63" s="181"/>
      <c r="I63" s="182"/>
    </row>
    <row r="64" spans="2:9" ht="15.75" x14ac:dyDescent="0.25">
      <c r="B64" s="187">
        <f t="shared" si="0"/>
        <v>0</v>
      </c>
      <c r="C64" s="188"/>
      <c r="D64" s="188"/>
      <c r="E64" s="188"/>
      <c r="F64" s="188"/>
      <c r="G64" s="189" t="s">
        <v>63</v>
      </c>
      <c r="H64" s="190"/>
      <c r="I64" s="191"/>
    </row>
    <row r="65" spans="2:9" ht="15.75" x14ac:dyDescent="0.25">
      <c r="B65" s="187" t="str">
        <f t="shared" si="0"/>
        <v>0,000</v>
      </c>
      <c r="C65" s="188"/>
      <c r="D65" s="188"/>
      <c r="E65" s="188"/>
      <c r="F65" s="188"/>
      <c r="G65" s="189" t="s">
        <v>64</v>
      </c>
      <c r="H65" s="190"/>
      <c r="I65" s="191"/>
    </row>
    <row r="66" spans="2:9" ht="15.75" x14ac:dyDescent="0.25">
      <c r="B66" s="187" t="str">
        <f t="shared" si="0"/>
        <v>IMC (1 Year)</v>
      </c>
      <c r="C66" s="188"/>
      <c r="D66" s="188"/>
      <c r="E66" s="188"/>
      <c r="F66" s="188"/>
      <c r="G66" s="189" t="s">
        <v>65</v>
      </c>
      <c r="H66" s="190"/>
      <c r="I66" s="191"/>
    </row>
    <row r="67" spans="2:9" ht="15.75" x14ac:dyDescent="0.25">
      <c r="B67" s="179" t="str">
        <f>TEXT(E17,"dd mmm yyyy")</f>
        <v>00 Jan 1900</v>
      </c>
      <c r="C67" s="180"/>
      <c r="D67" s="180"/>
      <c r="E67" s="180"/>
      <c r="F67" s="180"/>
      <c r="G67" s="189" t="s">
        <v>66</v>
      </c>
      <c r="H67" s="190"/>
      <c r="I67" s="191"/>
    </row>
    <row r="68" spans="2:9" ht="15.75" x14ac:dyDescent="0.25">
      <c r="B68" s="179" t="str">
        <f t="shared" ref="B68:B69" si="1">TEXT(E18,"dd mmm yyyy")</f>
        <v>31 Dec 1900</v>
      </c>
      <c r="C68" s="180"/>
      <c r="D68" s="180"/>
      <c r="E68" s="180"/>
      <c r="F68" s="180"/>
      <c r="G68" s="181" t="s">
        <v>67</v>
      </c>
      <c r="H68" s="181"/>
      <c r="I68" s="182"/>
    </row>
    <row r="69" spans="2:9" ht="15.75" x14ac:dyDescent="0.25">
      <c r="B69" s="179" t="str">
        <f t="shared" si="1"/>
        <v>00 Jan 1900</v>
      </c>
      <c r="C69" s="180"/>
      <c r="D69" s="180"/>
      <c r="E69" s="180"/>
      <c r="F69" s="180"/>
      <c r="G69" s="181" t="s">
        <v>68</v>
      </c>
      <c r="H69" s="181"/>
      <c r="I69" s="182"/>
    </row>
    <row r="70" spans="2:9" ht="16.5" thickBot="1" x14ac:dyDescent="0.3">
      <c r="B70" s="183" t="str">
        <f t="shared" si="0"/>
        <v>Funds Required</v>
      </c>
      <c r="C70" s="184"/>
      <c r="D70" s="184"/>
      <c r="E70" s="184"/>
      <c r="F70" s="184"/>
      <c r="G70" s="185" t="s">
        <v>69</v>
      </c>
      <c r="H70" s="185"/>
      <c r="I70" s="186"/>
    </row>
    <row r="71" spans="2:9" ht="15.75" x14ac:dyDescent="0.25">
      <c r="B71" s="23"/>
      <c r="C71" s="23"/>
      <c r="D71" s="23"/>
      <c r="E71" s="23"/>
      <c r="F71" s="23"/>
      <c r="G71" s="23"/>
      <c r="H71" s="23"/>
      <c r="I71" s="23"/>
    </row>
    <row r="72" spans="2:9" x14ac:dyDescent="0.25">
      <c r="B72" s="170" t="s">
        <v>70</v>
      </c>
      <c r="C72" s="170"/>
      <c r="D72" s="170"/>
      <c r="E72" s="170"/>
      <c r="F72" s="170"/>
      <c r="G72" s="170"/>
      <c r="H72" s="170"/>
      <c r="I72" s="170"/>
    </row>
    <row r="73" spans="2:9" x14ac:dyDescent="0.25">
      <c r="B73" s="170"/>
      <c r="C73" s="170"/>
      <c r="D73" s="170"/>
      <c r="E73" s="170"/>
      <c r="F73" s="170"/>
      <c r="G73" s="170"/>
      <c r="H73" s="170"/>
      <c r="I73" s="170"/>
    </row>
    <row r="74" spans="2:9" x14ac:dyDescent="0.25">
      <c r="B74" s="170"/>
      <c r="C74" s="170"/>
      <c r="D74" s="170"/>
      <c r="E74" s="170"/>
      <c r="F74" s="170"/>
      <c r="G74" s="170"/>
      <c r="H74" s="170"/>
      <c r="I74" s="170"/>
    </row>
    <row r="75" spans="2:9" ht="15.75" x14ac:dyDescent="0.25">
      <c r="B75" s="33" t="s">
        <v>45</v>
      </c>
      <c r="C75" s="30"/>
      <c r="D75" s="31"/>
      <c r="E75" s="29"/>
      <c r="F75" s="29"/>
      <c r="G75" s="29"/>
      <c r="H75" s="32"/>
    </row>
    <row r="76" spans="2:9" ht="15.75" x14ac:dyDescent="0.25">
      <c r="B76" s="34" t="s">
        <v>71</v>
      </c>
      <c r="C76" s="30"/>
      <c r="D76" s="31"/>
      <c r="E76" s="29"/>
      <c r="F76" s="29"/>
      <c r="G76" s="29"/>
      <c r="H76" s="32"/>
    </row>
    <row r="77" spans="2:9" ht="15.75" x14ac:dyDescent="0.25">
      <c r="B77" s="49"/>
      <c r="C77" s="30" t="s">
        <v>72</v>
      </c>
      <c r="D77" s="31"/>
      <c r="E77" s="29"/>
      <c r="F77" s="29"/>
      <c r="G77" s="29"/>
      <c r="H77" s="32"/>
      <c r="I77" s="29"/>
    </row>
    <row r="78" spans="2:9" ht="15.75" x14ac:dyDescent="0.25">
      <c r="B78" s="29"/>
      <c r="C78" s="30"/>
      <c r="D78" s="31"/>
      <c r="E78" s="29"/>
      <c r="F78" s="29"/>
      <c r="G78" s="29"/>
      <c r="H78" s="32"/>
      <c r="I78" s="29"/>
    </row>
    <row r="79" spans="2:9" ht="15.75" x14ac:dyDescent="0.25">
      <c r="B79" s="171" t="s">
        <v>73</v>
      </c>
      <c r="C79" s="171"/>
      <c r="D79" s="171"/>
      <c r="E79" s="171"/>
      <c r="F79" s="171"/>
      <c r="G79" s="171"/>
      <c r="H79" s="171"/>
      <c r="I79" s="171"/>
    </row>
    <row r="80" spans="2:9" ht="15.75" x14ac:dyDescent="0.25">
      <c r="B80" s="50"/>
      <c r="C80" s="50"/>
      <c r="D80" s="50"/>
      <c r="E80" s="50"/>
      <c r="F80" s="50"/>
      <c r="G80" s="50"/>
      <c r="H80" s="50"/>
      <c r="I80" s="50"/>
    </row>
    <row r="81" spans="2:19" ht="15.75" x14ac:dyDescent="0.25">
      <c r="B81" s="40"/>
      <c r="C81" s="40"/>
      <c r="D81" s="40"/>
      <c r="E81" s="172" t="str">
        <f>E30</f>
        <v>.00</v>
      </c>
      <c r="F81" s="172"/>
      <c r="G81" s="172"/>
      <c r="H81" s="40"/>
      <c r="I81" s="40"/>
      <c r="S81" s="25" t="s">
        <v>74</v>
      </c>
    </row>
    <row r="82" spans="2:19" ht="15.75" x14ac:dyDescent="0.25">
      <c r="B82" s="40"/>
      <c r="C82" s="40"/>
      <c r="D82" s="40"/>
      <c r="E82" s="40"/>
      <c r="F82" s="40"/>
      <c r="G82" s="40"/>
      <c r="H82" s="40"/>
      <c r="I82" s="40"/>
      <c r="S82" s="25" t="s">
        <v>75</v>
      </c>
    </row>
    <row r="83" spans="2:19" ht="15.75" x14ac:dyDescent="0.25">
      <c r="B83" s="173" t="s">
        <v>48</v>
      </c>
      <c r="C83" s="173"/>
      <c r="D83" s="173"/>
      <c r="E83" s="29"/>
      <c r="F83" s="29"/>
      <c r="G83" s="29"/>
      <c r="H83" s="174" t="s">
        <v>49</v>
      </c>
      <c r="I83" s="174"/>
      <c r="S83" s="25" t="str">
        <f>"اکاؤنٹ نمبر"&amp;B63</f>
        <v>اکاؤنٹ نمبر0</v>
      </c>
    </row>
    <row r="84" spans="2:19" ht="15.75" x14ac:dyDescent="0.25">
      <c r="B84" s="175" t="s">
        <v>76</v>
      </c>
      <c r="C84" s="175"/>
      <c r="D84" s="175"/>
      <c r="E84" s="29"/>
      <c r="F84" s="29"/>
      <c r="G84" s="29"/>
      <c r="I84" s="51" t="s">
        <v>77</v>
      </c>
      <c r="S84" s="25" t="s">
        <v>78</v>
      </c>
    </row>
    <row r="85" spans="2:19" ht="15.75" x14ac:dyDescent="0.25">
      <c r="B85" s="41"/>
      <c r="C85" s="30"/>
      <c r="D85" s="31"/>
      <c r="E85" s="29"/>
      <c r="F85" s="29"/>
      <c r="G85" s="29"/>
      <c r="H85" s="41"/>
      <c r="S85" s="25" t="str">
        <f>E30</f>
        <v>.00</v>
      </c>
    </row>
    <row r="86" spans="2:19" ht="15.75" x14ac:dyDescent="0.25">
      <c r="B86" s="41"/>
      <c r="C86" s="30"/>
      <c r="D86" s="31"/>
      <c r="E86" s="29"/>
      <c r="F86" s="29"/>
      <c r="G86" s="29"/>
      <c r="H86" s="41"/>
      <c r="I86" s="30"/>
      <c r="S86" s="49" t="s">
        <v>79</v>
      </c>
    </row>
    <row r="87" spans="2:19" ht="15.75" x14ac:dyDescent="0.25">
      <c r="B87" s="176" t="s">
        <v>49</v>
      </c>
      <c r="C87" s="176"/>
      <c r="D87" s="176"/>
      <c r="E87" s="176"/>
      <c r="F87" s="176"/>
      <c r="G87" s="176"/>
      <c r="H87" s="176"/>
      <c r="I87" s="176"/>
    </row>
    <row r="88" spans="2:19" ht="15.75" x14ac:dyDescent="0.25">
      <c r="B88" s="175" t="s">
        <v>55</v>
      </c>
      <c r="C88" s="175"/>
      <c r="D88" s="175"/>
      <c r="E88" s="175"/>
      <c r="F88" s="175"/>
      <c r="G88" s="175"/>
      <c r="H88" s="175"/>
      <c r="I88" s="175"/>
    </row>
    <row r="89" spans="2:19" ht="15" customHeight="1" x14ac:dyDescent="0.25">
      <c r="C89" s="52"/>
      <c r="D89" s="52"/>
      <c r="E89" s="52"/>
      <c r="F89" s="52"/>
      <c r="G89" s="52"/>
      <c r="H89" s="52"/>
      <c r="I89" s="52"/>
      <c r="R89" s="25" t="str">
        <f>S81&amp;S82&amp;S83&amp;" "&amp;S84&amp;" "&amp;S85&amp;" "&amp;S86</f>
        <v>مجھے مندرجہ بالا قیمت قبول ہے.براہ مہربانی میرےاکاؤنٹ نمبر0 میں .00 کریڈٹ کر دیں۔</v>
      </c>
    </row>
    <row r="90" spans="2:19" ht="15" customHeight="1" x14ac:dyDescent="0.25">
      <c r="B90" s="177" t="str">
        <f>R89</f>
        <v>مجھے مندرجہ بالا قیمت قبول ہے.براہ مہربانی میرےاکاؤنٹ نمبر0 میں .00 کریڈٹ کر دیں۔</v>
      </c>
      <c r="C90" s="177"/>
      <c r="D90" s="177"/>
      <c r="E90" s="177"/>
      <c r="F90" s="177"/>
      <c r="G90" s="177"/>
      <c r="H90" s="177"/>
      <c r="I90" s="177"/>
    </row>
    <row r="91" spans="2:19" ht="15.75" x14ac:dyDescent="0.25">
      <c r="B91" s="53"/>
      <c r="C91" s="53"/>
      <c r="D91" s="53"/>
      <c r="E91" s="53"/>
      <c r="F91" s="53"/>
      <c r="G91" s="53"/>
      <c r="H91" s="53"/>
      <c r="I91" s="53"/>
    </row>
    <row r="92" spans="2:19" ht="15.75" x14ac:dyDescent="0.25">
      <c r="B92" s="33" t="s">
        <v>45</v>
      </c>
      <c r="C92" s="44"/>
      <c r="D92" s="42"/>
      <c r="E92" s="23"/>
      <c r="H92" s="43"/>
    </row>
    <row r="93" spans="2:19" ht="15.75" x14ac:dyDescent="0.25">
      <c r="B93" s="34" t="s">
        <v>71</v>
      </c>
      <c r="C93" s="44"/>
      <c r="D93" s="42"/>
      <c r="E93" s="23"/>
      <c r="F93" s="54"/>
      <c r="G93" s="54"/>
      <c r="H93" s="54"/>
      <c r="I93" s="54"/>
    </row>
    <row r="94" spans="2:19" ht="16.5" x14ac:dyDescent="0.25">
      <c r="C94" s="49" t="s">
        <v>72</v>
      </c>
      <c r="D94" s="42"/>
      <c r="E94" s="23"/>
      <c r="G94" s="178" t="s">
        <v>52</v>
      </c>
      <c r="H94" s="178"/>
      <c r="I94" s="178"/>
      <c r="J94" s="45" t="str">
        <f>J41</f>
        <v>This transaction should be on 00 Jan 1900, Otherwise recalculate.</v>
      </c>
    </row>
    <row r="95" spans="2:19" ht="15.75" x14ac:dyDescent="0.25">
      <c r="C95" s="44"/>
      <c r="D95" s="42"/>
      <c r="E95" s="23"/>
      <c r="F95" s="23"/>
      <c r="G95" s="23"/>
      <c r="H95" s="23"/>
    </row>
    <row r="96" spans="2:19" ht="15.75" x14ac:dyDescent="0.25">
      <c r="B96" s="33"/>
      <c r="C96" s="44"/>
      <c r="D96" s="42"/>
      <c r="E96" s="23"/>
      <c r="G96" s="23"/>
      <c r="H96" s="23"/>
      <c r="I96" s="46"/>
    </row>
    <row r="97" spans="2:9" ht="15.75" x14ac:dyDescent="0.25">
      <c r="B97" s="173" t="s">
        <v>53</v>
      </c>
      <c r="C97" s="173"/>
      <c r="D97" s="173"/>
      <c r="E97" s="173"/>
      <c r="F97" s="173"/>
      <c r="G97" s="173"/>
      <c r="H97" s="173"/>
      <c r="I97" s="173"/>
    </row>
    <row r="98" spans="2:9" ht="15.75" x14ac:dyDescent="0.25">
      <c r="B98" s="169" t="s">
        <v>80</v>
      </c>
      <c r="C98" s="169"/>
      <c r="D98" s="169"/>
      <c r="E98" s="169"/>
      <c r="F98" s="169"/>
      <c r="G98" s="169"/>
      <c r="H98" s="169"/>
      <c r="I98" s="169"/>
    </row>
    <row r="190" spans="1:1" x14ac:dyDescent="0.25">
      <c r="A190" s="25" t="e">
        <f>IF(LEFT(#REF!,1)="Y",#REF!,"")</f>
        <v>#REF!</v>
      </c>
    </row>
    <row r="191" spans="1:1" x14ac:dyDescent="0.25">
      <c r="A191" s="25" t="e">
        <f>IF(LEFT(#REF!,1)="Y",#REF!,"")</f>
        <v>#REF!</v>
      </c>
    </row>
    <row r="192" spans="1:1" x14ac:dyDescent="0.25">
      <c r="A192" s="25" t="e">
        <f>IF(LEFT(#REF!,1)="Y",#REF!,"")</f>
        <v>#REF!</v>
      </c>
    </row>
    <row r="193" spans="1:1" x14ac:dyDescent="0.25">
      <c r="A193" s="25" t="e">
        <f>IF(LEFT(#REF!,1)="Y",#REF!,"")</f>
        <v>#REF!</v>
      </c>
    </row>
    <row r="194" spans="1:1" x14ac:dyDescent="0.25">
      <c r="A194" s="25" t="e">
        <f>IF(LEFT(#REF!,1)="Y",#REF!,"")</f>
        <v>#REF!</v>
      </c>
    </row>
    <row r="195" spans="1:1" x14ac:dyDescent="0.25">
      <c r="A195" s="25" t="e">
        <f>IF(LEFT(#REF!,1)="Y",#REF!,"")</f>
        <v>#REF!</v>
      </c>
    </row>
    <row r="196" spans="1:1" x14ac:dyDescent="0.25">
      <c r="A196" s="25" t="e">
        <f>IF(LEFT(#REF!,1)="Y",#REF!,"")</f>
        <v>#REF!</v>
      </c>
    </row>
    <row r="197" spans="1:1" x14ac:dyDescent="0.25">
      <c r="A197" s="25" t="e">
        <f>IF(LEFT(#REF!,1)="Y",#REF!,"")</f>
        <v>#REF!</v>
      </c>
    </row>
    <row r="198" spans="1:1" x14ac:dyDescent="0.25">
      <c r="A198" s="25" t="e">
        <f>IF(LEFT(#REF!,1)="Y",#REF!,"")</f>
        <v>#REF!</v>
      </c>
    </row>
    <row r="199" spans="1:1" x14ac:dyDescent="0.25">
      <c r="A199" s="25" t="e">
        <f>IF(LEFT(#REF!,1)="Y",#REF!,"")</f>
        <v>#REF!</v>
      </c>
    </row>
    <row r="200" spans="1:1" x14ac:dyDescent="0.25">
      <c r="A200" s="25" t="e">
        <f>IF(LEFT(#REF!,1)="Y",#REF!,"")</f>
        <v>#REF!</v>
      </c>
    </row>
    <row r="201" spans="1:1" x14ac:dyDescent="0.25">
      <c r="A201" s="25" t="e">
        <f>IF(LEFT(#REF!,1)="Y",#REF!,"")</f>
        <v>#REF!</v>
      </c>
    </row>
    <row r="202" spans="1:1" x14ac:dyDescent="0.25">
      <c r="A202" s="25" t="e">
        <f>IF(LEFT(#REF!,1)="Y",#REF!,"")</f>
        <v>#REF!</v>
      </c>
    </row>
    <row r="203" spans="1:1" x14ac:dyDescent="0.25">
      <c r="A203" s="25" t="e">
        <f>IF(LEFT(#REF!,1)="Y",#REF!,"")</f>
        <v>#REF!</v>
      </c>
    </row>
    <row r="204" spans="1:1" x14ac:dyDescent="0.25">
      <c r="A204" s="25"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14:D14"/>
    <mergeCell ref="E14:I14"/>
    <mergeCell ref="B6:I6"/>
    <mergeCell ref="B12:D12"/>
    <mergeCell ref="E12:I12"/>
    <mergeCell ref="B13:D13"/>
    <mergeCell ref="E13:I13"/>
    <mergeCell ref="B15:D15"/>
    <mergeCell ref="E15:I15"/>
    <mergeCell ref="B16:D16"/>
    <mergeCell ref="E16:I16"/>
    <mergeCell ref="B17:D17"/>
    <mergeCell ref="E17:I17"/>
    <mergeCell ref="B18:D18"/>
    <mergeCell ref="E18:I18"/>
    <mergeCell ref="B19:D19"/>
    <mergeCell ref="E19:I19"/>
    <mergeCell ref="B20:D20"/>
    <mergeCell ref="E20:I20"/>
    <mergeCell ref="B60:I60"/>
    <mergeCell ref="B22:I22"/>
    <mergeCell ref="B29:I29"/>
    <mergeCell ref="E30:G30"/>
    <mergeCell ref="B36:I36"/>
    <mergeCell ref="B37:I37"/>
    <mergeCell ref="B38:I38"/>
    <mergeCell ref="H41:I41"/>
    <mergeCell ref="B45:I45"/>
    <mergeCell ref="B46:I46"/>
    <mergeCell ref="B50:D50"/>
    <mergeCell ref="B56:I56"/>
    <mergeCell ref="B62:F62"/>
    <mergeCell ref="G62:I62"/>
    <mergeCell ref="B63:F63"/>
    <mergeCell ref="G63:I63"/>
    <mergeCell ref="B64:F64"/>
    <mergeCell ref="G64:I64"/>
    <mergeCell ref="B65:F65"/>
    <mergeCell ref="G65:I65"/>
    <mergeCell ref="B66:F66"/>
    <mergeCell ref="G66:I66"/>
    <mergeCell ref="B67:F67"/>
    <mergeCell ref="G67:I67"/>
    <mergeCell ref="B68:F68"/>
    <mergeCell ref="G68:I68"/>
    <mergeCell ref="B69:F69"/>
    <mergeCell ref="G69:I69"/>
    <mergeCell ref="B70:F70"/>
    <mergeCell ref="G70:I70"/>
    <mergeCell ref="B98:I98"/>
    <mergeCell ref="B72:I74"/>
    <mergeCell ref="B79:I79"/>
    <mergeCell ref="E81:G81"/>
    <mergeCell ref="B83:D83"/>
    <mergeCell ref="H83:I83"/>
    <mergeCell ref="B84:D84"/>
    <mergeCell ref="B87:I87"/>
    <mergeCell ref="B88:I88"/>
    <mergeCell ref="B90:I90"/>
    <mergeCell ref="G94:I94"/>
    <mergeCell ref="B97:I97"/>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tabSelected="1" workbookViewId="0">
      <pane ySplit="1" topLeftCell="A65" activePane="bottomLeft" state="frozen"/>
      <selection pane="bottomLeft" activeCell="I77" sqref="I77"/>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8" customFormat="1" ht="30" x14ac:dyDescent="0.25">
      <c r="A1" s="145" t="s">
        <v>22</v>
      </c>
      <c r="B1" s="132" t="s">
        <v>21</v>
      </c>
      <c r="C1" s="145" t="s">
        <v>15</v>
      </c>
      <c r="D1" s="145" t="s">
        <v>16</v>
      </c>
      <c r="E1" s="145" t="s">
        <v>17</v>
      </c>
      <c r="F1" s="145" t="s">
        <v>18</v>
      </c>
      <c r="G1" s="146" t="s">
        <v>19</v>
      </c>
    </row>
    <row r="2" spans="1:7" s="18" customFormat="1" x14ac:dyDescent="0.25">
      <c r="A2" s="140">
        <v>43678</v>
      </c>
      <c r="B2" s="121">
        <v>0.1</v>
      </c>
      <c r="C2" s="121">
        <v>0.105</v>
      </c>
      <c r="D2" s="121">
        <v>0.11</v>
      </c>
      <c r="E2" s="121">
        <v>0.115</v>
      </c>
      <c r="F2" s="121">
        <v>0.12</v>
      </c>
      <c r="G2" s="122">
        <v>0.125</v>
      </c>
    </row>
    <row r="3" spans="1:7" s="18" customFormat="1" x14ac:dyDescent="0.25">
      <c r="A3" s="141">
        <v>43709</v>
      </c>
      <c r="B3" s="123">
        <v>0.1</v>
      </c>
      <c r="C3" s="123">
        <v>0.105</v>
      </c>
      <c r="D3" s="123">
        <v>0.11</v>
      </c>
      <c r="E3" s="123">
        <v>0.115</v>
      </c>
      <c r="F3" s="123">
        <v>0.12</v>
      </c>
      <c r="G3" s="124">
        <v>0.125</v>
      </c>
    </row>
    <row r="4" spans="1:7" s="18" customFormat="1" x14ac:dyDescent="0.25">
      <c r="A4" s="140">
        <v>43739</v>
      </c>
      <c r="B4" s="121">
        <v>0.10009999999999999</v>
      </c>
      <c r="C4" s="121">
        <v>0.1051</v>
      </c>
      <c r="D4" s="121">
        <v>0.1101</v>
      </c>
      <c r="E4" s="121">
        <v>0.11509999999999999</v>
      </c>
      <c r="F4" s="121">
        <v>0.1201</v>
      </c>
      <c r="G4" s="122">
        <v>0.12509999999999999</v>
      </c>
    </row>
    <row r="5" spans="1:7" s="18" customFormat="1" x14ac:dyDescent="0.25">
      <c r="A5" s="141">
        <v>43770</v>
      </c>
      <c r="B5" s="123">
        <v>0.10100000000000001</v>
      </c>
      <c r="C5" s="123">
        <v>0.1061</v>
      </c>
      <c r="D5" s="123">
        <v>0.1111</v>
      </c>
      <c r="E5" s="123">
        <v>0.1162</v>
      </c>
      <c r="F5" s="123">
        <v>0.1212</v>
      </c>
      <c r="G5" s="124">
        <v>0.1263</v>
      </c>
    </row>
    <row r="6" spans="1:7" s="18" customFormat="1" x14ac:dyDescent="0.25">
      <c r="A6" s="140">
        <v>43800</v>
      </c>
      <c r="B6" s="121">
        <v>0.1</v>
      </c>
      <c r="C6" s="121">
        <v>0.105</v>
      </c>
      <c r="D6" s="121">
        <v>0.11</v>
      </c>
      <c r="E6" s="121">
        <v>0.115</v>
      </c>
      <c r="F6" s="121">
        <v>0.12</v>
      </c>
      <c r="G6" s="122">
        <v>0.125</v>
      </c>
    </row>
    <row r="7" spans="1:7" s="18" customFormat="1" x14ac:dyDescent="0.25">
      <c r="A7" s="142">
        <v>43831</v>
      </c>
      <c r="B7" s="125">
        <v>0.1</v>
      </c>
      <c r="C7" s="125">
        <v>0.105</v>
      </c>
      <c r="D7" s="125">
        <v>0.11</v>
      </c>
      <c r="E7" s="125">
        <v>0.115</v>
      </c>
      <c r="F7" s="125">
        <v>0.12</v>
      </c>
      <c r="G7" s="126">
        <v>0.12509999999999999</v>
      </c>
    </row>
    <row r="8" spans="1:7" s="18" customFormat="1" x14ac:dyDescent="0.25">
      <c r="A8" s="143">
        <v>43862</v>
      </c>
      <c r="B8" s="127">
        <v>0.1013</v>
      </c>
      <c r="C8" s="127">
        <v>0.10639999999999999</v>
      </c>
      <c r="D8" s="127">
        <v>0.1115</v>
      </c>
      <c r="E8" s="127">
        <v>0.11650000000000001</v>
      </c>
      <c r="F8" s="127">
        <v>0.1216</v>
      </c>
      <c r="G8" s="128">
        <v>0.12670000000000001</v>
      </c>
    </row>
    <row r="9" spans="1:7" s="18" customFormat="1" x14ac:dyDescent="0.25">
      <c r="A9" s="142">
        <v>43891</v>
      </c>
      <c r="B9" s="125">
        <v>0.1</v>
      </c>
      <c r="C9" s="125">
        <v>0.105</v>
      </c>
      <c r="D9" s="125">
        <v>0.11</v>
      </c>
      <c r="E9" s="125">
        <v>0.115</v>
      </c>
      <c r="F9" s="125">
        <v>0.12</v>
      </c>
      <c r="G9" s="126">
        <v>0.125</v>
      </c>
    </row>
    <row r="10" spans="1:7" s="18" customFormat="1" x14ac:dyDescent="0.25">
      <c r="A10" s="143">
        <v>43922</v>
      </c>
      <c r="B10" s="127">
        <v>0.1</v>
      </c>
      <c r="C10" s="127">
        <v>0.105</v>
      </c>
      <c r="D10" s="127">
        <v>0.11</v>
      </c>
      <c r="E10" s="127">
        <v>0.115</v>
      </c>
      <c r="F10" s="127">
        <v>0.12</v>
      </c>
      <c r="G10" s="128">
        <v>0.125</v>
      </c>
    </row>
    <row r="11" spans="1:7" s="18" customFormat="1" x14ac:dyDescent="0.25">
      <c r="A11" s="142">
        <v>43952</v>
      </c>
      <c r="B11" s="125">
        <v>9.1999999999999998E-2</v>
      </c>
      <c r="C11" s="125">
        <v>9.6600000000000005E-2</v>
      </c>
      <c r="D11" s="125">
        <v>0.1012</v>
      </c>
      <c r="E11" s="125">
        <v>0.10580000000000001</v>
      </c>
      <c r="F11" s="125">
        <v>0.1104</v>
      </c>
      <c r="G11" s="126">
        <v>0.115</v>
      </c>
    </row>
    <row r="12" spans="1:7" s="18" customFormat="1" x14ac:dyDescent="0.25">
      <c r="A12" s="143">
        <v>43983</v>
      </c>
      <c r="B12" s="127">
        <v>0.09</v>
      </c>
      <c r="C12" s="127">
        <v>9.4500000000000001E-2</v>
      </c>
      <c r="D12" s="127">
        <v>9.9000000000000005E-2</v>
      </c>
      <c r="E12" s="127">
        <v>0.10349999999999999</v>
      </c>
      <c r="F12" s="127">
        <v>0.108</v>
      </c>
      <c r="G12" s="128">
        <v>0.1125</v>
      </c>
    </row>
    <row r="13" spans="1:7" s="18" customFormat="1" x14ac:dyDescent="0.25">
      <c r="A13" s="142">
        <v>44013</v>
      </c>
      <c r="B13" s="125">
        <v>6.3700000000000007E-2</v>
      </c>
      <c r="C13" s="125">
        <v>6.6900000000000001E-2</v>
      </c>
      <c r="D13" s="125">
        <v>7.0099999999999996E-2</v>
      </c>
      <c r="E13" s="125">
        <v>7.3300000000000004E-2</v>
      </c>
      <c r="F13" s="125">
        <v>7.6399999999999996E-2</v>
      </c>
      <c r="G13" s="126">
        <v>7.9600000000000004E-2</v>
      </c>
    </row>
    <row r="14" spans="1:7" s="18" customFormat="1" x14ac:dyDescent="0.25">
      <c r="A14" s="143">
        <v>44044</v>
      </c>
      <c r="B14" s="127">
        <v>6.2E-2</v>
      </c>
      <c r="C14" s="127">
        <v>6.5100000000000005E-2</v>
      </c>
      <c r="D14" s="127">
        <v>6.8199999999999997E-2</v>
      </c>
      <c r="E14" s="127">
        <v>7.1300000000000002E-2</v>
      </c>
      <c r="F14" s="127">
        <v>7.4399999999999994E-2</v>
      </c>
      <c r="G14" s="128">
        <v>7.7499999999999999E-2</v>
      </c>
    </row>
    <row r="15" spans="1:7" s="18" customFormat="1" x14ac:dyDescent="0.25">
      <c r="A15" s="142">
        <v>44075</v>
      </c>
      <c r="B15" s="125">
        <v>6.2399999999999997E-2</v>
      </c>
      <c r="C15" s="125">
        <v>6.5500000000000003E-2</v>
      </c>
      <c r="D15" s="125">
        <v>6.8599999999999994E-2</v>
      </c>
      <c r="E15" s="125">
        <v>7.17E-2</v>
      </c>
      <c r="F15" s="125">
        <v>7.4800000000000005E-2</v>
      </c>
      <c r="G15" s="126">
        <v>7.8E-2</v>
      </c>
    </row>
    <row r="16" spans="1:7" s="18" customFormat="1" x14ac:dyDescent="0.25">
      <c r="A16" s="143">
        <v>44105</v>
      </c>
      <c r="B16" s="127">
        <v>6.4500000000000002E-2</v>
      </c>
      <c r="C16" s="127">
        <v>6.5500000000000003E-2</v>
      </c>
      <c r="D16" s="127">
        <v>6.6500000000000004E-2</v>
      </c>
      <c r="E16" s="127">
        <v>6.7500000000000004E-2</v>
      </c>
      <c r="F16" s="127">
        <v>6.8500000000000005E-2</v>
      </c>
      <c r="G16" s="128">
        <v>6.9500000000000006E-2</v>
      </c>
    </row>
    <row r="17" spans="1:21" s="18" customFormat="1" x14ac:dyDescent="0.25">
      <c r="A17" s="142">
        <v>44136</v>
      </c>
      <c r="B17" s="125">
        <v>6.9000000000000006E-2</v>
      </c>
      <c r="C17" s="125">
        <v>7.0099999999999996E-2</v>
      </c>
      <c r="D17" s="125">
        <v>7.1199999999999999E-2</v>
      </c>
      <c r="E17" s="125">
        <v>7.22E-2</v>
      </c>
      <c r="F17" s="125">
        <v>7.3300000000000004E-2</v>
      </c>
      <c r="G17" s="126">
        <v>7.4399999999999994E-2</v>
      </c>
    </row>
    <row r="18" spans="1:21" s="18" customFormat="1" x14ac:dyDescent="0.25">
      <c r="A18" s="143">
        <v>44166</v>
      </c>
      <c r="B18" s="127">
        <v>6.9000000000000006E-2</v>
      </c>
      <c r="C18" s="127">
        <v>7.0099999999999996E-2</v>
      </c>
      <c r="D18" s="127">
        <v>7.1099999999999997E-2</v>
      </c>
      <c r="E18" s="127">
        <v>7.22E-2</v>
      </c>
      <c r="F18" s="127">
        <v>7.3300000000000004E-2</v>
      </c>
      <c r="G18" s="128">
        <v>7.4300000000000005E-2</v>
      </c>
    </row>
    <row r="19" spans="1:21" x14ac:dyDescent="0.25">
      <c r="A19" s="141">
        <v>44197</v>
      </c>
      <c r="B19" s="118">
        <v>6.9000000000000006E-2</v>
      </c>
      <c r="C19" s="118">
        <v>7.0099999999999996E-2</v>
      </c>
      <c r="D19" s="118">
        <v>7.1099999999999997E-2</v>
      </c>
      <c r="E19" s="118">
        <v>7.22E-2</v>
      </c>
      <c r="F19" s="118">
        <v>7.3300000000000004E-2</v>
      </c>
      <c r="G19" s="119">
        <v>7.4300000000000005E-2</v>
      </c>
    </row>
    <row r="20" spans="1:21" x14ac:dyDescent="0.25">
      <c r="A20" s="140">
        <v>44228</v>
      </c>
      <c r="B20" s="116">
        <v>6.9000000000000006E-2</v>
      </c>
      <c r="C20" s="116">
        <v>7.0099999999999996E-2</v>
      </c>
      <c r="D20" s="116">
        <v>7.1099999999999997E-2</v>
      </c>
      <c r="E20" s="116">
        <v>7.22E-2</v>
      </c>
      <c r="F20" s="116">
        <v>7.3300000000000004E-2</v>
      </c>
      <c r="G20" s="117">
        <v>7.4300000000000005E-2</v>
      </c>
      <c r="J20" s="16"/>
      <c r="K20" s="16"/>
      <c r="L20" s="16"/>
      <c r="M20" s="16"/>
      <c r="N20" s="16"/>
      <c r="O20" s="16"/>
      <c r="P20" s="16"/>
      <c r="Q20" s="16"/>
      <c r="R20" s="16"/>
      <c r="S20" s="16"/>
      <c r="T20" s="16"/>
      <c r="U20" s="16"/>
    </row>
    <row r="21" spans="1:21" x14ac:dyDescent="0.25">
      <c r="A21" s="141">
        <v>44256</v>
      </c>
      <c r="B21" s="118">
        <v>6.9599999999999995E-2</v>
      </c>
      <c r="C21" s="118">
        <v>7.0099999999999996E-2</v>
      </c>
      <c r="D21" s="118">
        <v>7.0599999999999996E-2</v>
      </c>
      <c r="E21" s="118">
        <v>7.1099999999999997E-2</v>
      </c>
      <c r="F21" s="118">
        <v>7.1599999999999997E-2</v>
      </c>
      <c r="G21" s="119">
        <v>7.2099999999999997E-2</v>
      </c>
    </row>
    <row r="22" spans="1:21" x14ac:dyDescent="0.25">
      <c r="A22" s="140">
        <v>44287</v>
      </c>
      <c r="B22" s="116">
        <v>6.9599999999999995E-2</v>
      </c>
      <c r="C22" s="116">
        <v>7.0099999999999996E-2</v>
      </c>
      <c r="D22" s="116">
        <v>7.0599999999999996E-2</v>
      </c>
      <c r="E22" s="116">
        <v>7.1099999999999997E-2</v>
      </c>
      <c r="F22" s="116">
        <v>7.1599999999999997E-2</v>
      </c>
      <c r="G22" s="117">
        <v>7.2099999999999997E-2</v>
      </c>
      <c r="I22" s="80"/>
      <c r="K22" s="80"/>
    </row>
    <row r="23" spans="1:21" x14ac:dyDescent="0.25">
      <c r="A23" s="141">
        <v>44317</v>
      </c>
      <c r="B23" s="118">
        <v>6.9599999999999995E-2</v>
      </c>
      <c r="C23" s="118">
        <v>7.0099999999999996E-2</v>
      </c>
      <c r="D23" s="118">
        <v>7.0599999999999996E-2</v>
      </c>
      <c r="E23" s="118">
        <v>7.1099999999999997E-2</v>
      </c>
      <c r="F23" s="118">
        <v>7.1599999999999997E-2</v>
      </c>
      <c r="G23" s="119">
        <v>7.2099999999999997E-2</v>
      </c>
      <c r="I23" s="81"/>
      <c r="K23" s="81"/>
    </row>
    <row r="24" spans="1:21" x14ac:dyDescent="0.25">
      <c r="A24" s="140">
        <v>44348</v>
      </c>
      <c r="B24" s="116">
        <v>6.9599999999999995E-2</v>
      </c>
      <c r="C24" s="116">
        <v>7.0099999999999996E-2</v>
      </c>
      <c r="D24" s="116">
        <v>7.0599999999999996E-2</v>
      </c>
      <c r="E24" s="116">
        <v>7.1099999999999997E-2</v>
      </c>
      <c r="F24" s="116">
        <v>7.1599999999999997E-2</v>
      </c>
      <c r="G24" s="117">
        <v>7.2099999999999997E-2</v>
      </c>
      <c r="I24" s="81"/>
      <c r="K24" s="81"/>
    </row>
    <row r="25" spans="1:21" x14ac:dyDescent="0.25">
      <c r="A25" s="141">
        <v>44378</v>
      </c>
      <c r="B25" s="118">
        <v>6.9599999999999995E-2</v>
      </c>
      <c r="C25" s="118">
        <v>7.0099999999999996E-2</v>
      </c>
      <c r="D25" s="118">
        <v>7.0599999999999996E-2</v>
      </c>
      <c r="E25" s="118">
        <v>7.1099999999999997E-2</v>
      </c>
      <c r="F25" s="118">
        <v>7.1599999999999997E-2</v>
      </c>
      <c r="G25" s="119">
        <v>7.2099999999999997E-2</v>
      </c>
      <c r="I25" s="81"/>
      <c r="K25" s="81"/>
      <c r="N25" s="81"/>
    </row>
    <row r="26" spans="1:21" x14ac:dyDescent="0.25">
      <c r="A26" s="140">
        <v>44409</v>
      </c>
      <c r="B26" s="116">
        <v>6.9599999999999995E-2</v>
      </c>
      <c r="C26" s="116">
        <v>7.0099999999999996E-2</v>
      </c>
      <c r="D26" s="116">
        <v>7.0599999999999996E-2</v>
      </c>
      <c r="E26" s="116">
        <v>7.1099999999999997E-2</v>
      </c>
      <c r="F26" s="116">
        <v>7.1599999999999997E-2</v>
      </c>
      <c r="G26" s="117">
        <v>7.2099999999999997E-2</v>
      </c>
    </row>
    <row r="27" spans="1:21" x14ac:dyDescent="0.25">
      <c r="A27" s="141">
        <v>44440</v>
      </c>
      <c r="B27" s="118">
        <v>6.9599999999999995E-2</v>
      </c>
      <c r="C27" s="118">
        <v>7.0099999999999996E-2</v>
      </c>
      <c r="D27" s="118">
        <v>7.0599999999999996E-2</v>
      </c>
      <c r="E27" s="118">
        <v>7.1099999999999997E-2</v>
      </c>
      <c r="F27" s="118">
        <v>7.1599999999999997E-2</v>
      </c>
      <c r="G27" s="119">
        <v>7.2099999999999997E-2</v>
      </c>
    </row>
    <row r="28" spans="1:21" x14ac:dyDescent="0.25">
      <c r="A28" s="140">
        <v>44470</v>
      </c>
      <c r="B28" s="116">
        <v>6.9599999999999995E-2</v>
      </c>
      <c r="C28" s="116">
        <v>7.0099999999999996E-2</v>
      </c>
      <c r="D28" s="116">
        <v>7.0599999999999996E-2</v>
      </c>
      <c r="E28" s="116">
        <v>7.1099999999999997E-2</v>
      </c>
      <c r="F28" s="116">
        <v>7.1599999999999997E-2</v>
      </c>
      <c r="G28" s="117">
        <v>7.2099999999999997E-2</v>
      </c>
    </row>
    <row r="29" spans="1:21" x14ac:dyDescent="0.25">
      <c r="A29" s="141">
        <v>44501</v>
      </c>
      <c r="B29" s="116">
        <v>6.9599999999999995E-2</v>
      </c>
      <c r="C29" s="116">
        <v>7.0099999999999996E-2</v>
      </c>
      <c r="D29" s="116">
        <v>7.0599999999999996E-2</v>
      </c>
      <c r="E29" s="116">
        <v>7.1099999999999997E-2</v>
      </c>
      <c r="F29" s="116">
        <v>7.1599999999999997E-2</v>
      </c>
      <c r="G29" s="117">
        <v>7.2099999999999997E-2</v>
      </c>
    </row>
    <row r="30" spans="1:21" x14ac:dyDescent="0.25">
      <c r="A30" s="140">
        <v>44531</v>
      </c>
      <c r="B30" s="116">
        <v>7.2099999999999997E-2</v>
      </c>
      <c r="C30" s="116">
        <v>7.2599999999999998E-2</v>
      </c>
      <c r="D30" s="116">
        <v>7.3099999999999998E-2</v>
      </c>
      <c r="E30" s="116">
        <v>7.3599999999999999E-2</v>
      </c>
      <c r="F30" s="116">
        <v>7.4099999999999999E-2</v>
      </c>
      <c r="G30" s="117">
        <v>7.4700000000000003E-2</v>
      </c>
    </row>
    <row r="31" spans="1:21" x14ac:dyDescent="0.25">
      <c r="A31" s="141">
        <v>44562</v>
      </c>
      <c r="B31" s="118">
        <v>8.3599999999999994E-2</v>
      </c>
      <c r="C31" s="118">
        <v>8.4199999999999997E-2</v>
      </c>
      <c r="D31" s="118">
        <v>8.48E-2</v>
      </c>
      <c r="E31" s="118">
        <v>8.5300000000000001E-2</v>
      </c>
      <c r="F31" s="118">
        <v>8.5900000000000004E-2</v>
      </c>
      <c r="G31" s="119">
        <v>8.6499999999999994E-2</v>
      </c>
    </row>
    <row r="32" spans="1:21" x14ac:dyDescent="0.25">
      <c r="A32" s="140">
        <v>44593</v>
      </c>
      <c r="B32" s="116">
        <v>7.9399999999999998E-2</v>
      </c>
      <c r="C32" s="116">
        <v>0.08</v>
      </c>
      <c r="D32" s="116">
        <v>8.0500000000000002E-2</v>
      </c>
      <c r="E32" s="116">
        <v>8.1100000000000005E-2</v>
      </c>
      <c r="F32" s="116">
        <v>8.1699999999999995E-2</v>
      </c>
      <c r="G32" s="117">
        <v>8.2199999999999995E-2</v>
      </c>
    </row>
    <row r="33" spans="1:7" x14ac:dyDescent="0.25">
      <c r="A33" s="141">
        <v>44621</v>
      </c>
      <c r="B33" s="118">
        <v>7.9399999999999998E-2</v>
      </c>
      <c r="C33" s="118">
        <v>0.08</v>
      </c>
      <c r="D33" s="118">
        <v>8.0500000000000002E-2</v>
      </c>
      <c r="E33" s="118">
        <v>8.1100000000000005E-2</v>
      </c>
      <c r="F33" s="118">
        <v>8.1699999999999995E-2</v>
      </c>
      <c r="G33" s="119">
        <v>8.2199999999999995E-2</v>
      </c>
    </row>
    <row r="34" spans="1:7" x14ac:dyDescent="0.25">
      <c r="A34" s="140">
        <v>44652</v>
      </c>
      <c r="B34" s="116">
        <v>8.1699999999999995E-2</v>
      </c>
      <c r="C34" s="116">
        <v>8.2299999999999998E-2</v>
      </c>
      <c r="D34" s="116">
        <v>8.2900000000000001E-2</v>
      </c>
      <c r="E34" s="116">
        <v>8.3500000000000005E-2</v>
      </c>
      <c r="F34" s="116">
        <v>8.4099999999999994E-2</v>
      </c>
      <c r="G34" s="117">
        <v>8.4599999999999995E-2</v>
      </c>
    </row>
    <row r="35" spans="1:7" x14ac:dyDescent="0.25">
      <c r="A35" s="141">
        <v>44682</v>
      </c>
      <c r="B35" s="118">
        <v>0.12189999999999999</v>
      </c>
      <c r="C35" s="118">
        <v>0.1225</v>
      </c>
      <c r="D35" s="118">
        <v>0.1231</v>
      </c>
      <c r="E35" s="118">
        <v>0.12379999999999999</v>
      </c>
      <c r="F35" s="118">
        <v>0.1244</v>
      </c>
      <c r="G35" s="119">
        <v>0.125</v>
      </c>
    </row>
    <row r="36" spans="1:7" x14ac:dyDescent="0.25">
      <c r="A36" s="140">
        <v>44713</v>
      </c>
      <c r="B36" s="116">
        <v>0.12189999999999999</v>
      </c>
      <c r="C36" s="116">
        <v>0.1225</v>
      </c>
      <c r="D36" s="116">
        <v>0.1231</v>
      </c>
      <c r="E36" s="116">
        <v>0.1237</v>
      </c>
      <c r="F36" s="116">
        <v>0.1244</v>
      </c>
      <c r="G36" s="117">
        <v>0.125</v>
      </c>
    </row>
    <row r="37" spans="1:7" x14ac:dyDescent="0.25">
      <c r="A37" s="141">
        <v>44743</v>
      </c>
      <c r="B37" s="118">
        <v>0.12189999999999999</v>
      </c>
      <c r="C37" s="118">
        <v>0.1225</v>
      </c>
      <c r="D37" s="118">
        <v>0.1231</v>
      </c>
      <c r="E37" s="118">
        <v>0.12379999999999999</v>
      </c>
      <c r="F37" s="118">
        <v>0.1244</v>
      </c>
      <c r="G37" s="119">
        <v>0.125</v>
      </c>
    </row>
    <row r="38" spans="1:7" x14ac:dyDescent="0.25">
      <c r="A38" s="140">
        <v>44774</v>
      </c>
      <c r="B38" s="116">
        <v>0.12189999999999999</v>
      </c>
      <c r="C38" s="116">
        <v>0.1225</v>
      </c>
      <c r="D38" s="116">
        <v>0.1231</v>
      </c>
      <c r="E38" s="116">
        <v>0.1237</v>
      </c>
      <c r="F38" s="116">
        <v>0.1244</v>
      </c>
      <c r="G38" s="117">
        <v>0.125</v>
      </c>
    </row>
    <row r="39" spans="1:7" x14ac:dyDescent="0.25">
      <c r="A39" s="141">
        <v>44805</v>
      </c>
      <c r="B39" s="118">
        <v>0.1358</v>
      </c>
      <c r="C39" s="118">
        <v>0.13650000000000001</v>
      </c>
      <c r="D39" s="118">
        <v>0.13719999999999999</v>
      </c>
      <c r="E39" s="118">
        <v>0.13789999999999999</v>
      </c>
      <c r="F39" s="118">
        <v>0.1386</v>
      </c>
      <c r="G39" s="119">
        <v>0.13930000000000001</v>
      </c>
    </row>
    <row r="40" spans="1:7" x14ac:dyDescent="0.25">
      <c r="A40" s="140">
        <v>44835</v>
      </c>
      <c r="B40" s="116">
        <v>0.13320000000000001</v>
      </c>
      <c r="C40" s="116">
        <v>0.13389999999999999</v>
      </c>
      <c r="D40" s="116">
        <v>0.1346</v>
      </c>
      <c r="E40" s="116">
        <v>0.1353</v>
      </c>
      <c r="F40" s="116">
        <v>0.13600000000000001</v>
      </c>
      <c r="G40" s="117">
        <v>0.1366</v>
      </c>
    </row>
    <row r="41" spans="1:7" x14ac:dyDescent="0.25">
      <c r="A41" s="141">
        <v>44866</v>
      </c>
      <c r="B41" s="118">
        <v>0.14030000000000001</v>
      </c>
      <c r="C41" s="118">
        <v>0.14099999999999999</v>
      </c>
      <c r="D41" s="118">
        <v>0.14169999999999999</v>
      </c>
      <c r="E41" s="118">
        <v>0.14230000000000001</v>
      </c>
      <c r="F41" s="118">
        <v>0.14299999999999999</v>
      </c>
      <c r="G41" s="119">
        <v>0.14360000000000001</v>
      </c>
    </row>
    <row r="42" spans="1:7" x14ac:dyDescent="0.25">
      <c r="A42" s="140">
        <v>44896</v>
      </c>
      <c r="B42" s="116">
        <v>0.14030000000000001</v>
      </c>
      <c r="C42" s="116">
        <v>0.14099999999999999</v>
      </c>
      <c r="D42" s="116">
        <v>0.14169999999999999</v>
      </c>
      <c r="E42" s="116">
        <v>0.14230000000000001</v>
      </c>
      <c r="F42" s="116">
        <v>0.14299999999999999</v>
      </c>
      <c r="G42" s="117">
        <v>0.14360000000000001</v>
      </c>
    </row>
    <row r="43" spans="1:7" x14ac:dyDescent="0.25">
      <c r="A43" s="141">
        <v>44927</v>
      </c>
      <c r="B43" s="118">
        <v>0.14030000000000001</v>
      </c>
      <c r="C43" s="118">
        <v>0.14099999999999999</v>
      </c>
      <c r="D43" s="118">
        <v>0.14169999999999999</v>
      </c>
      <c r="E43" s="118">
        <v>0.14230000000000001</v>
      </c>
      <c r="F43" s="118">
        <v>0.14299999999999999</v>
      </c>
      <c r="G43" s="119">
        <v>0.14360000000000001</v>
      </c>
    </row>
    <row r="44" spans="1:7" x14ac:dyDescent="0.25">
      <c r="A44" s="140">
        <v>44958</v>
      </c>
      <c r="B44" s="116">
        <v>0.14280000000000001</v>
      </c>
      <c r="C44" s="116">
        <v>0.14349999999999999</v>
      </c>
      <c r="D44" s="116">
        <v>0.14419999999999999</v>
      </c>
      <c r="E44" s="116">
        <v>0.1449</v>
      </c>
      <c r="F44" s="116">
        <v>0.14549999999999999</v>
      </c>
      <c r="G44" s="117">
        <v>0.1462</v>
      </c>
    </row>
    <row r="45" spans="1:7" x14ac:dyDescent="0.25">
      <c r="A45" s="141">
        <v>44986</v>
      </c>
      <c r="B45" s="118">
        <v>0.14929999999999999</v>
      </c>
      <c r="C45" s="118">
        <v>0.15</v>
      </c>
      <c r="D45" s="118">
        <v>0.1507</v>
      </c>
      <c r="E45" s="118">
        <v>0.15140000000000001</v>
      </c>
      <c r="F45" s="118">
        <v>0.15210000000000001</v>
      </c>
      <c r="G45" s="119">
        <v>0.15279999999999999</v>
      </c>
    </row>
    <row r="46" spans="1:7" x14ac:dyDescent="0.25">
      <c r="A46" s="140">
        <v>45017</v>
      </c>
      <c r="B46" s="116">
        <v>0.15770000000000001</v>
      </c>
      <c r="C46" s="116">
        <v>0.16009999999999999</v>
      </c>
      <c r="D46" s="116">
        <v>0.16259999999999999</v>
      </c>
      <c r="E46" s="116">
        <v>0.1651</v>
      </c>
      <c r="F46" s="116">
        <v>0.1676</v>
      </c>
      <c r="G46" s="117">
        <v>0.17</v>
      </c>
    </row>
    <row r="47" spans="1:7" x14ac:dyDescent="0.25">
      <c r="A47" s="141">
        <v>45047</v>
      </c>
      <c r="B47" s="118">
        <v>0.16250000000000001</v>
      </c>
      <c r="C47" s="118">
        <v>0.16500000000000001</v>
      </c>
      <c r="D47" s="118">
        <v>0.1676</v>
      </c>
      <c r="E47" s="118">
        <v>0.17019999999999999</v>
      </c>
      <c r="F47" s="118">
        <v>0.17269999999999999</v>
      </c>
      <c r="G47" s="119">
        <v>0.17530000000000001</v>
      </c>
    </row>
    <row r="48" spans="1:7" x14ac:dyDescent="0.25">
      <c r="A48" s="140">
        <v>45078</v>
      </c>
      <c r="B48" s="116">
        <v>0.16830000000000001</v>
      </c>
      <c r="C48" s="116">
        <v>0.1709</v>
      </c>
      <c r="D48" s="116">
        <v>0.1736</v>
      </c>
      <c r="E48" s="116">
        <v>0.1762</v>
      </c>
      <c r="F48" s="116">
        <v>0.1789</v>
      </c>
      <c r="G48" s="117">
        <v>0.18149999999999999</v>
      </c>
    </row>
    <row r="49" spans="1:7" x14ac:dyDescent="0.25">
      <c r="A49" s="141">
        <v>45108</v>
      </c>
      <c r="B49" s="118">
        <v>0.17230000000000001</v>
      </c>
      <c r="C49" s="118">
        <v>0.17499999999999999</v>
      </c>
      <c r="D49" s="118">
        <v>0.17780000000000001</v>
      </c>
      <c r="E49" s="118">
        <v>0.18049999999999999</v>
      </c>
      <c r="F49" s="118">
        <v>0.1832</v>
      </c>
      <c r="G49" s="119">
        <v>0.18590000000000001</v>
      </c>
    </row>
    <row r="50" spans="1:7" x14ac:dyDescent="0.25">
      <c r="A50" s="140">
        <v>45139</v>
      </c>
      <c r="B50" s="116">
        <v>0.17419999999999999</v>
      </c>
      <c r="C50" s="116">
        <v>0.1769</v>
      </c>
      <c r="D50" s="116">
        <v>0.1797</v>
      </c>
      <c r="E50" s="116">
        <v>0.18240000000000001</v>
      </c>
      <c r="F50" s="116">
        <v>0.18509999999999999</v>
      </c>
      <c r="G50" s="117">
        <v>0.18790000000000001</v>
      </c>
    </row>
    <row r="51" spans="1:7" x14ac:dyDescent="0.25">
      <c r="A51" s="141">
        <v>45170</v>
      </c>
      <c r="B51" s="118">
        <v>0.17419999999999999</v>
      </c>
      <c r="C51" s="118">
        <v>0.1769</v>
      </c>
      <c r="D51" s="118">
        <v>0.1797</v>
      </c>
      <c r="E51" s="118">
        <v>0.18240000000000001</v>
      </c>
      <c r="F51" s="118">
        <v>0.18509999999999999</v>
      </c>
      <c r="G51" s="119">
        <v>0.18790000000000001</v>
      </c>
    </row>
    <row r="52" spans="1:7" x14ac:dyDescent="0.25">
      <c r="A52" s="140">
        <v>45200</v>
      </c>
      <c r="B52" s="116">
        <v>0.17319999999999999</v>
      </c>
      <c r="C52" s="116">
        <v>0.1759</v>
      </c>
      <c r="D52" s="116">
        <v>0.17860000000000001</v>
      </c>
      <c r="E52" s="116">
        <v>0.18129999999999999</v>
      </c>
      <c r="F52" s="116">
        <v>0.18410000000000001</v>
      </c>
      <c r="G52" s="117">
        <v>0.18679999999999999</v>
      </c>
    </row>
    <row r="53" spans="1:7" x14ac:dyDescent="0.25">
      <c r="A53" s="141">
        <v>45231</v>
      </c>
      <c r="B53" s="118">
        <v>0.17449999999999999</v>
      </c>
      <c r="C53" s="118">
        <v>0.1772</v>
      </c>
      <c r="D53" s="118">
        <v>0.1799</v>
      </c>
      <c r="E53" s="118">
        <v>0.1827</v>
      </c>
      <c r="F53" s="118">
        <v>0.18540000000000001</v>
      </c>
      <c r="G53" s="119">
        <v>0.18809999999999999</v>
      </c>
    </row>
    <row r="54" spans="1:7" x14ac:dyDescent="0.25">
      <c r="A54" s="140">
        <v>45261</v>
      </c>
      <c r="B54" s="116">
        <v>0.17449999999999999</v>
      </c>
      <c r="C54" s="116">
        <v>0.1772</v>
      </c>
      <c r="D54" s="116">
        <v>0.1799</v>
      </c>
      <c r="E54" s="116">
        <v>0.1827</v>
      </c>
      <c r="F54" s="116">
        <v>0.18540000000000001</v>
      </c>
      <c r="G54" s="117">
        <v>0.18809999999999999</v>
      </c>
    </row>
    <row r="55" spans="1:7" x14ac:dyDescent="0.25">
      <c r="A55" s="141">
        <v>45292</v>
      </c>
      <c r="B55" s="118">
        <v>0.17230000000000001</v>
      </c>
      <c r="C55" s="118">
        <v>0.17499999999999999</v>
      </c>
      <c r="D55" s="118">
        <v>0.17780000000000001</v>
      </c>
      <c r="E55" s="118">
        <v>0.18049999999999999</v>
      </c>
      <c r="F55" s="118">
        <v>0.1832</v>
      </c>
      <c r="G55" s="118">
        <v>0.18590000000000001</v>
      </c>
    </row>
    <row r="56" spans="1:7" x14ac:dyDescent="0.25">
      <c r="A56" s="140">
        <v>45323</v>
      </c>
      <c r="B56" s="134">
        <v>0.17230000000000001</v>
      </c>
      <c r="C56" s="135">
        <v>0.17499999999999999</v>
      </c>
      <c r="D56" s="135">
        <v>0.17780000000000001</v>
      </c>
      <c r="E56" s="135">
        <v>0.18049999999999999</v>
      </c>
      <c r="F56" s="135">
        <v>0.1832</v>
      </c>
      <c r="G56" s="135">
        <v>0.18590000000000001</v>
      </c>
    </row>
    <row r="57" spans="1:7" x14ac:dyDescent="0.25">
      <c r="A57" s="141">
        <v>45352</v>
      </c>
      <c r="B57" s="118">
        <v>0.17230000000000001</v>
      </c>
      <c r="C57" s="118">
        <v>0.17499999999999999</v>
      </c>
      <c r="D57" s="118">
        <v>0.17780000000000001</v>
      </c>
      <c r="E57" s="118">
        <v>0.18049999999999999</v>
      </c>
      <c r="F57" s="118">
        <v>0.1832</v>
      </c>
      <c r="G57" s="118">
        <v>0.18590000000000001</v>
      </c>
    </row>
    <row r="58" spans="1:7" x14ac:dyDescent="0.25">
      <c r="A58" s="140">
        <v>45383</v>
      </c>
      <c r="B58" s="134">
        <v>0.17230000000000001</v>
      </c>
      <c r="C58" s="134">
        <v>0.17499999999999999</v>
      </c>
      <c r="D58" s="134">
        <v>0.1777</v>
      </c>
      <c r="E58" s="134">
        <v>0.18049999999999999</v>
      </c>
      <c r="F58" s="134">
        <v>0.1832</v>
      </c>
      <c r="G58" s="134">
        <v>0.18590000000000001</v>
      </c>
    </row>
    <row r="59" spans="1:7" x14ac:dyDescent="0.25">
      <c r="A59" s="141">
        <v>45413</v>
      </c>
      <c r="B59" s="136">
        <v>0.16889999999999999</v>
      </c>
      <c r="C59" s="136">
        <v>0.17150000000000001</v>
      </c>
      <c r="D59" s="136">
        <v>0.17419999999999999</v>
      </c>
      <c r="E59" s="136">
        <v>0.17680000000000001</v>
      </c>
      <c r="F59" s="136">
        <v>0.17949999999999999</v>
      </c>
      <c r="G59" s="136">
        <v>0.18210000000000001</v>
      </c>
    </row>
    <row r="60" spans="1:7" x14ac:dyDescent="0.25">
      <c r="A60" s="140">
        <v>45444</v>
      </c>
      <c r="B60" s="134">
        <v>0.1673</v>
      </c>
      <c r="C60" s="134">
        <v>0.17</v>
      </c>
      <c r="D60" s="134">
        <v>0.1726</v>
      </c>
      <c r="E60" s="134">
        <v>0.17519999999999999</v>
      </c>
      <c r="F60" s="134">
        <v>0.1779</v>
      </c>
      <c r="G60" s="134">
        <v>0.18049999999999999</v>
      </c>
    </row>
    <row r="61" spans="1:7" x14ac:dyDescent="0.25">
      <c r="A61" s="141">
        <v>45474</v>
      </c>
      <c r="B61" s="136">
        <v>0.1595</v>
      </c>
      <c r="C61" s="136">
        <v>0.16200000000000001</v>
      </c>
      <c r="D61" s="136">
        <v>0.16450000000000001</v>
      </c>
      <c r="E61" s="136">
        <v>0.16700000000000001</v>
      </c>
      <c r="F61" s="136">
        <v>0.16950000000000001</v>
      </c>
      <c r="G61" s="136">
        <v>0.17199999999999999</v>
      </c>
    </row>
    <row r="62" spans="1:7" x14ac:dyDescent="0.25">
      <c r="A62" s="140">
        <v>45505</v>
      </c>
      <c r="B62" s="134">
        <v>0.15329999999999999</v>
      </c>
      <c r="C62" s="134">
        <v>0.15570000000000001</v>
      </c>
      <c r="D62" s="134">
        <v>0.15809999999999999</v>
      </c>
      <c r="E62" s="134">
        <v>0.1605</v>
      </c>
      <c r="F62" s="134">
        <v>0.16289999999999999</v>
      </c>
      <c r="G62" s="134">
        <v>0.1653</v>
      </c>
    </row>
    <row r="63" spans="1:7" x14ac:dyDescent="0.25">
      <c r="A63" s="141">
        <v>45536</v>
      </c>
      <c r="B63" s="136">
        <v>0.1431</v>
      </c>
      <c r="C63" s="136">
        <v>0.14530000000000001</v>
      </c>
      <c r="D63" s="136">
        <v>0.14760000000000001</v>
      </c>
      <c r="E63" s="136">
        <v>0.14979999999999999</v>
      </c>
      <c r="F63" s="136">
        <v>0.15210000000000001</v>
      </c>
      <c r="G63" s="136">
        <v>0.15429999999999999</v>
      </c>
    </row>
    <row r="64" spans="1:7" x14ac:dyDescent="0.25">
      <c r="A64" s="140">
        <v>45566</v>
      </c>
      <c r="B64" s="137">
        <v>0.128</v>
      </c>
      <c r="C64" s="137">
        <v>0.13</v>
      </c>
      <c r="D64" s="137">
        <v>0.13200000000000001</v>
      </c>
      <c r="E64" s="137">
        <v>0.13400000000000001</v>
      </c>
      <c r="F64" s="137">
        <v>0.1361</v>
      </c>
      <c r="G64" s="137">
        <v>0.1381</v>
      </c>
    </row>
    <row r="65" spans="1:7" x14ac:dyDescent="0.25">
      <c r="A65" s="141">
        <v>45597</v>
      </c>
      <c r="B65" s="136">
        <v>0.10830000000000001</v>
      </c>
      <c r="C65" s="136">
        <v>0.11</v>
      </c>
      <c r="D65" s="136">
        <v>0.11169999999999999</v>
      </c>
      <c r="E65" s="136">
        <v>0.1134</v>
      </c>
      <c r="F65" s="136">
        <v>0.11509999999999999</v>
      </c>
      <c r="G65" s="136">
        <v>0.1168</v>
      </c>
    </row>
    <row r="66" spans="1:7" x14ac:dyDescent="0.25">
      <c r="A66" s="140">
        <v>45627</v>
      </c>
      <c r="B66" s="137">
        <v>9.98E-2</v>
      </c>
      <c r="C66" s="137">
        <v>0.1014</v>
      </c>
      <c r="D66" s="137">
        <v>0.10300000000000001</v>
      </c>
      <c r="E66" s="137">
        <v>0.1045</v>
      </c>
      <c r="F66" s="137">
        <v>0.1061</v>
      </c>
      <c r="G66" s="137">
        <v>0.10769999999999999</v>
      </c>
    </row>
    <row r="67" spans="1:7" s="139" customFormat="1" x14ac:dyDescent="0.25">
      <c r="A67" s="144">
        <v>45658</v>
      </c>
      <c r="B67" s="138">
        <v>9.8500000000000004E-2</v>
      </c>
      <c r="C67" s="138">
        <v>0.1</v>
      </c>
      <c r="D67" s="138">
        <v>0.1016</v>
      </c>
      <c r="E67" s="138">
        <v>0.1031</v>
      </c>
      <c r="F67" s="138">
        <v>0.1047</v>
      </c>
      <c r="G67" s="138">
        <v>0.1062</v>
      </c>
    </row>
    <row r="68" spans="1:7" x14ac:dyDescent="0.25">
      <c r="A68" s="140">
        <v>45689</v>
      </c>
      <c r="B68" s="137">
        <v>9.2300000000000007E-2</v>
      </c>
      <c r="C68" s="137">
        <v>9.3699999999999992E-2</v>
      </c>
      <c r="D68" s="137">
        <v>9.5199999999999993E-2</v>
      </c>
      <c r="E68" s="137">
        <v>9.6600000000000005E-2</v>
      </c>
      <c r="F68" s="137">
        <v>9.8100000000000007E-2</v>
      </c>
      <c r="G68" s="137">
        <v>9.9499999999999991E-2</v>
      </c>
    </row>
    <row r="69" spans="1:7" s="139" customFormat="1" x14ac:dyDescent="0.25">
      <c r="A69" s="144">
        <v>45717</v>
      </c>
      <c r="B69" s="138">
        <v>8.8800000000000004E-2</v>
      </c>
      <c r="C69" s="138">
        <v>9.01E-2</v>
      </c>
      <c r="D69" s="138">
        <v>9.1499999999999998E-2</v>
      </c>
      <c r="E69" s="138">
        <v>9.2899999999999996E-2</v>
      </c>
      <c r="F69" s="138">
        <v>9.4299999999999995E-2</v>
      </c>
      <c r="G69" s="138">
        <v>9.5700000000000007E-2</v>
      </c>
    </row>
    <row r="70" spans="1:7" x14ac:dyDescent="0.25">
      <c r="A70" s="140">
        <v>45748</v>
      </c>
      <c r="B70" s="137">
        <v>8.3699999999999997E-2</v>
      </c>
      <c r="C70" s="137">
        <v>8.5000000000000006E-2</v>
      </c>
      <c r="D70" s="137">
        <v>8.6300000000000002E-2</v>
      </c>
      <c r="E70" s="137">
        <v>8.7599999999999997E-2</v>
      </c>
      <c r="F70" s="137">
        <v>8.900000000000001E-2</v>
      </c>
      <c r="G70" s="137">
        <v>9.0299999999999991E-2</v>
      </c>
    </row>
    <row r="71" spans="1:7" s="139" customFormat="1" x14ac:dyDescent="0.25">
      <c r="A71" s="144">
        <v>45778</v>
      </c>
      <c r="B71" s="138">
        <v>8.4699999999999998E-2</v>
      </c>
      <c r="C71" s="138">
        <v>8.5999999999999993E-2</v>
      </c>
      <c r="D71" s="138">
        <v>8.7400000000000005E-2</v>
      </c>
      <c r="E71" s="138">
        <v>8.8699999999999987E-2</v>
      </c>
      <c r="F71" s="138">
        <v>9.01E-2</v>
      </c>
      <c r="G71" s="138">
        <v>9.1400000000000009E-2</v>
      </c>
    </row>
    <row r="72" spans="1:7" x14ac:dyDescent="0.25">
      <c r="A72" s="144">
        <v>45809</v>
      </c>
      <c r="B72" s="138">
        <v>8.4699999999999998E-2</v>
      </c>
      <c r="C72" s="138">
        <v>8.5999999999999993E-2</v>
      </c>
      <c r="D72" s="138">
        <v>8.7400000000000005E-2</v>
      </c>
      <c r="E72" s="138">
        <v>8.8699999999999987E-2</v>
      </c>
      <c r="F72" s="138">
        <v>9.01E-2</v>
      </c>
      <c r="G72" s="138">
        <v>9.1400000000000009E-2</v>
      </c>
    </row>
    <row r="73" spans="1:7" x14ac:dyDescent="0.25">
      <c r="A73" s="144">
        <v>45839</v>
      </c>
      <c r="B73" s="138">
        <v>8.4699999999999998E-2</v>
      </c>
      <c r="C73" s="138">
        <v>8.5999999999999993E-2</v>
      </c>
      <c r="D73" s="138">
        <v>8.7400000000000005E-2</v>
      </c>
      <c r="E73" s="138">
        <v>8.8699999999999987E-2</v>
      </c>
      <c r="F73" s="138">
        <v>9.01E-2</v>
      </c>
      <c r="G73" s="138">
        <v>9.1400000000000009E-2</v>
      </c>
    </row>
    <row r="74" spans="1:7" x14ac:dyDescent="0.25">
      <c r="A74" s="144">
        <v>45870</v>
      </c>
      <c r="B74" s="138">
        <v>8.4699999999999998E-2</v>
      </c>
      <c r="C74" s="138">
        <v>8.5999999999999993E-2</v>
      </c>
      <c r="D74" s="138">
        <v>8.7400000000000005E-2</v>
      </c>
      <c r="E74" s="138">
        <v>8.8699999999999987E-2</v>
      </c>
      <c r="F74" s="138">
        <v>9.01E-2</v>
      </c>
      <c r="G74" s="138">
        <v>9.1400000000000009E-2</v>
      </c>
    </row>
    <row r="75" spans="1:7" x14ac:dyDescent="0.25">
      <c r="A75" s="148">
        <v>45901</v>
      </c>
      <c r="B75" s="138">
        <v>8.4699999999999998E-2</v>
      </c>
      <c r="C75" s="138">
        <v>8.5999999999999993E-2</v>
      </c>
      <c r="D75" s="138">
        <v>8.7400000000000005E-2</v>
      </c>
      <c r="E75" s="138">
        <v>8.8699999999999987E-2</v>
      </c>
      <c r="F75" s="138">
        <v>9.01E-2</v>
      </c>
      <c r="G75" s="138">
        <v>9.1400000000000009E-2</v>
      </c>
    </row>
    <row r="76" spans="1:7" x14ac:dyDescent="0.25">
      <c r="A76" s="148">
        <v>45955</v>
      </c>
      <c r="B76" s="149">
        <v>8.4699999999999998E-2</v>
      </c>
      <c r="C76" s="149">
        <v>8.5999999999999993E-2</v>
      </c>
      <c r="D76" s="149">
        <v>8.7400000000000005E-2</v>
      </c>
      <c r="E76" s="149">
        <v>8.8700000000000001E-2</v>
      </c>
      <c r="F76" s="149">
        <v>9.01E-2</v>
      </c>
      <c r="G76" s="149">
        <v>9.1399999999999995E-2</v>
      </c>
    </row>
    <row r="77" spans="1:7" x14ac:dyDescent="0.25">
      <c r="A77" s="148">
        <v>45955</v>
      </c>
      <c r="B77" s="149">
        <v>8.4699999999999998E-2</v>
      </c>
      <c r="C77" s="149">
        <v>8.5999999999999993E-2</v>
      </c>
      <c r="D77" s="149">
        <v>8.7400000000000005E-2</v>
      </c>
      <c r="E77" s="149">
        <v>8.8700000000000001E-2</v>
      </c>
      <c r="F77" s="149">
        <v>9.01E-2</v>
      </c>
      <c r="G77" s="149">
        <v>9.1399999999999995E-2</v>
      </c>
    </row>
    <row r="78" spans="1:7" x14ac:dyDescent="0.25">
      <c r="A78" s="148"/>
      <c r="B78" s="149"/>
      <c r="C78" s="149"/>
      <c r="D78" s="149"/>
      <c r="E78" s="149"/>
      <c r="F78" s="149"/>
      <c r="G78" s="149"/>
    </row>
  </sheetData>
  <sheetProtection algorithmName="SHA-512" hashValue="GpTetW5Ihm59KPONYSQiP4xyUII5h1NcTGgN9lL/GxU74y55trctGjA4sqILyr4krHj4uboKhP5Z4oIALPh2dA==" saltValue="aPwAGM3Cv51D8+XXgFnG7w==" spinCount="100000" sheet="1" objects="1" scenarios="1"/>
  <phoneticPr fontId="9"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2" sqref="A2"/>
    </sheetView>
  </sheetViews>
  <sheetFormatPr defaultRowHeight="15" x14ac:dyDescent="0.25"/>
  <cols>
    <col min="1" max="1" width="9.140625" style="17"/>
  </cols>
  <sheetData>
    <row r="1" spans="1:2" x14ac:dyDescent="0.25">
      <c r="A1" s="17" t="s">
        <v>113</v>
      </c>
      <c r="B1" t="s">
        <v>114</v>
      </c>
    </row>
    <row r="2" spans="1:2" x14ac:dyDescent="0.25">
      <c r="A2" s="147" t="s">
        <v>110</v>
      </c>
      <c r="B2" t="s">
        <v>111</v>
      </c>
    </row>
    <row r="3" spans="1:2" x14ac:dyDescent="0.25">
      <c r="A3" s="17">
        <v>1.1000000000000001</v>
      </c>
      <c r="B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Input</vt:lpstr>
      <vt:lpstr>Calculation sheet</vt:lpstr>
      <vt:lpstr>Application</vt:lpstr>
      <vt:lpstr>Rates</vt:lpstr>
      <vt:lpstr>Version ref</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Muhammad Imran Umer</cp:lastModifiedBy>
  <cp:lastPrinted>2022-02-16T06:28:28Z</cp:lastPrinted>
  <dcterms:created xsi:type="dcterms:W3CDTF">2021-11-23T07:47:18Z</dcterms:created>
  <dcterms:modified xsi:type="dcterms:W3CDTF">2025-12-08T06:09:09Z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ew0KICAiT1MiOiAiV2luZG93cyIsDQogICJkb2NJRCI6ICIwYmQ4ZTk2NC0xYWE0LTRmZTEtOWZhNi0xMDg4ZjZkOGM5Y2MiLA0KICAiZG9jU3RhdGUiOiAie30iLA0KICAibGluZUlkIjogImMxN2FlZDNiLWRlNDUtNDg3NC1iZDE2LTk5NGZjZDE1Y2EwYyIsDQog</vt:lpwstr>
  </property>
  <property fmtid="{D5CDD505-2E9C-101B-9397-08002B2CF9AE}" pid="3" name="GVData0">
    <vt:lpwstr>ICJwYXJlbnRMaW5lSWRzIjogIltcdTAwMjIxOGZmZjc2ZS0yYmEzLTQyYWQtYWE0YS00NGZhMmY3NDBjYmNcdTAwMjIsXHUwMDIyNTgwN2RkZGItNGU0My00NTgyLWIyM2QtYWVkODQ0NzJiOWM1XHUwMDIyLFx1MDAyMjQ1NDMyY2ZiLTEyZWItNDI4Yy04N2EzLTU1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0bd8e964-1aa4-4fe1-9fa6-1088f6d8c9cc</vt:lpwstr>
  </property>
  <property fmtid="{D5CDD505-2E9C-101B-9397-08002B2CF9AE}" pid="7" name="UserId">
    <vt:lpwstr>Syeda Manahal Fayyaz</vt:lpwstr>
  </property>
  <property fmtid="{D5CDD505-2E9C-101B-9397-08002B2CF9AE}" pid="8" name="TagDateTime">
    <vt:lpwstr>2025-04-08T11:17:40Z</vt:lpwstr>
  </property>
  <property fmtid="{D5CDD505-2E9C-101B-9397-08002B2CF9AE}" pid="9" name="GVData1">
    <vt:lpwstr>YWMxNTJlNTM3Ylx1MDAyMixcdTAwMjIwMWZhNTM3OC00MDViLTQwYWQtOWExNS1hNWFlOTE4MzQwMjNcdTAwMjJdIg0KfQ==</vt:lpwstr>
  </property>
  <property fmtid="{D5CDD505-2E9C-101B-9397-08002B2CF9AE}" pid="10" name="GVData2">
    <vt:lpwstr>(end)</vt:lpwstr>
  </property>
</Properties>
</file>