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ahal.fayyaz\Desktop\RFC Calculator 2025\"/>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activeTab="3"/>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<sst xmlns="http://schemas.openxmlformats.org/spreadsheetml/2006/main" count="136" uniqueCount="110">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</sst>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
      <patternFill patternType="solid">
        <fgColor theme="0"/>
        <bgColor theme="4" tint="0.79998168889431442"/>
      </patternFill>
    </fill>
    <fill>
      <patternFill patternType="solid">
        <fgColor theme="0"/>
        <bgColor indexed="6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8">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17" fontId="6" fillId="8" borderId="28" xfId="0" applyNumberFormat="1" applyFont="1" applyFill="1" applyBorder="1" applyAlignment="1">
      <alignment horizontal="center" vertical="center" wrapText="1"/>
    </xf>
    <xf numFmtId="10" fontId="0" fillId="8" borderId="0" xfId="2" applyNumberFormat="1" applyFont="1" applyFill="1" applyBorder="1" applyAlignment="1">
      <alignment horizontal="center"/>
    </xf>
    <xf numFmtId="0" fontId="0" fillId="9" borderId="0" xfId="0" applyFill="1"/>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workbookViewId="0">
      <selection activeCell="B7" sqref="B7"/>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7" t="s">
        <v>32</v>
      </c>
      <c r="B1" s="147"/>
    </row>
    <row r="2" spans="1:21" ht="21" x14ac:dyDescent="0.35">
      <c r="A2" s="148" t="s">
        <v>33</v>
      </c>
      <c r="B2" s="148"/>
      <c r="I2" s="14" t="s">
        <v>15</v>
      </c>
      <c r="J2" s="149" t="s">
        <v>107</v>
      </c>
      <c r="K2" s="149"/>
    </row>
    <row r="3" spans="1:21" ht="21" x14ac:dyDescent="0.35">
      <c r="A3" s="97" t="s">
        <v>104</v>
      </c>
      <c r="B3" s="98"/>
      <c r="D3" t="s">
        <v>6</v>
      </c>
      <c r="E3" s="1" t="str">
        <f>IF(B11="","",B11)</f>
        <v/>
      </c>
      <c r="F3" s="1" t="str">
        <f>TEXT(E3,"mmm-yy")</f>
        <v/>
      </c>
      <c r="G3" s="1" t="e">
        <f>EOMONTH(E3,0)</f>
        <v>#VALUE!</v>
      </c>
      <c r="H3" t="e">
        <f>IF(F3=F4,G5,G3-B11+1)</f>
        <v>#VALUE!</v>
      </c>
      <c r="I3" s="14" t="s">
        <v>16</v>
      </c>
      <c r="J3" s="150"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50"/>
    </row>
    <row r="4" spans="1:21" ht="24" customHeight="1" x14ac:dyDescent="0.35">
      <c r="A4" s="97" t="s">
        <v>105</v>
      </c>
      <c r="B4" s="128"/>
      <c r="D4" t="s">
        <v>29</v>
      </c>
      <c r="E4" s="1" t="str">
        <f>IF(B13="","",B13)</f>
        <v/>
      </c>
      <c r="F4" s="1" t="str">
        <f>TEXT(E4,"mmm-yy")</f>
        <v/>
      </c>
      <c r="G4" s="1" t="e">
        <f>EOMONTH(B13,-1)+1</f>
        <v>#NUM!</v>
      </c>
      <c r="H4" t="e">
        <f>E4-G4</f>
        <v>#VALUE!</v>
      </c>
      <c r="I4" s="14" t="s">
        <v>17</v>
      </c>
      <c r="J4" s="151"/>
      <c r="K4" s="151"/>
    </row>
    <row r="5" spans="1:21" ht="21" x14ac:dyDescent="0.35">
      <c r="A5" s="148" t="s">
        <v>100</v>
      </c>
      <c r="B5" s="148"/>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3" t="s">
        <v>83</v>
      </c>
      <c r="B1" s="154"/>
      <c r="C1" s="155"/>
      <c r="D1" s="55"/>
      <c r="E1" s="54"/>
      <c r="F1" s="153" t="s">
        <v>84</v>
      </c>
      <c r="G1" s="155"/>
      <c r="H1" s="54"/>
      <c r="I1" s="54"/>
      <c r="J1" s="153" t="s">
        <v>9</v>
      </c>
      <c r="K1" s="154"/>
      <c r="L1" s="155"/>
      <c r="M1" s="137"/>
      <c r="N1" s="137"/>
      <c r="O1" s="54"/>
      <c r="P1" s="54"/>
    </row>
    <row r="2" spans="1:16" ht="15.75" x14ac:dyDescent="0.25">
      <c r="A2" s="157">
        <f>Input!B3</f>
        <v>0</v>
      </c>
      <c r="B2" s="157"/>
      <c r="C2" s="158"/>
      <c r="D2" s="56"/>
      <c r="E2" s="54"/>
      <c r="F2" s="156">
        <f>Input!B6</f>
        <v>0</v>
      </c>
      <c r="G2" s="158"/>
      <c r="H2" s="54"/>
      <c r="I2" s="54"/>
      <c r="J2" s="156">
        <f>Input!B8</f>
        <v>0</v>
      </c>
      <c r="K2" s="157"/>
      <c r="L2" s="158"/>
      <c r="M2" s="138"/>
      <c r="N2" s="138"/>
      <c r="O2" s="54"/>
      <c r="P2" s="54"/>
    </row>
    <row r="3" spans="1:16" s="18" customFormat="1" ht="30" x14ac:dyDescent="0.25">
      <c r="A3" s="162" t="s">
        <v>23</v>
      </c>
      <c r="B3" s="163"/>
      <c r="C3" s="66" t="s">
        <v>85</v>
      </c>
      <c r="D3" s="75"/>
      <c r="E3" s="76"/>
      <c r="F3" s="57" t="s">
        <v>24</v>
      </c>
      <c r="G3" s="57" t="s">
        <v>25</v>
      </c>
      <c r="H3" s="76"/>
      <c r="I3" s="76"/>
      <c r="J3" s="67" t="s">
        <v>26</v>
      </c>
      <c r="K3" s="57" t="s">
        <v>27</v>
      </c>
      <c r="L3" s="57" t="s">
        <v>28</v>
      </c>
      <c r="M3" s="57"/>
      <c r="N3" s="57"/>
      <c r="O3" s="149" t="s">
        <v>107</v>
      </c>
      <c r="P3" s="149"/>
    </row>
    <row r="4" spans="1:16" ht="33.75" customHeight="1" x14ac:dyDescent="0.25">
      <c r="A4" s="164" t="str">
        <f>TEXT(Input!$B$9,"#,###,###.00")</f>
        <v>.00</v>
      </c>
      <c r="B4" s="165"/>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52" t="str">
        <f>IF(K4&gt;0,"Recover Rs. "&amp;TEXT(K4,"#,###,##.00")&amp;"/- From Customer Account and Credit PL 52671 (Income on Pre Mature Encashment) ","")</f>
        <v xml:space="preserve">Recover Rs. .00/- From Customer Account and Credit PL 52671 (Income on Pre Mature Encashment) </v>
      </c>
      <c r="P4" s="152"/>
    </row>
    <row r="5" spans="1:16" ht="27.75" customHeight="1" x14ac:dyDescent="0.25">
      <c r="A5" s="159" t="s">
        <v>98</v>
      </c>
      <c r="B5" s="159"/>
      <c r="C5" s="159"/>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60" t="s">
        <v>99</v>
      </c>
      <c r="K5" s="161"/>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14" t="s">
        <v>34</v>
      </c>
      <c r="C6" s="214"/>
      <c r="D6" s="214"/>
      <c r="E6" s="214"/>
      <c r="F6" s="214"/>
      <c r="G6" s="214"/>
      <c r="H6" s="214"/>
      <c r="I6" s="214"/>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85" t="s">
        <v>37</v>
      </c>
      <c r="C12" s="185"/>
      <c r="D12" s="185"/>
      <c r="E12" s="202" t="str">
        <f>"Mr. / Mst. "&amp;Input!B6&amp;"     "</f>
        <v xml:space="preserve">Mr. / Mst.      </v>
      </c>
      <c r="F12" s="203"/>
      <c r="G12" s="203"/>
      <c r="H12" s="203"/>
      <c r="I12" s="204"/>
    </row>
    <row r="13" spans="2:10" ht="15.75" x14ac:dyDescent="0.25">
      <c r="B13" s="202" t="s">
        <v>38</v>
      </c>
      <c r="C13" s="203"/>
      <c r="D13" s="204"/>
      <c r="E13" s="202">
        <f>Input!B7</f>
        <v>0</v>
      </c>
      <c r="F13" s="203"/>
      <c r="G13" s="203"/>
      <c r="H13" s="203"/>
      <c r="I13" s="204"/>
    </row>
    <row r="14" spans="2:10" ht="15" customHeight="1" x14ac:dyDescent="0.25">
      <c r="B14" s="185" t="s">
        <v>9</v>
      </c>
      <c r="C14" s="185"/>
      <c r="D14" s="185"/>
      <c r="E14" s="211">
        <f>Input!B8</f>
        <v>0</v>
      </c>
      <c r="F14" s="212"/>
      <c r="G14" s="212"/>
      <c r="H14" s="212"/>
      <c r="I14" s="213"/>
    </row>
    <row r="15" spans="2:10" ht="15.75" x14ac:dyDescent="0.25">
      <c r="B15" s="185" t="s">
        <v>3</v>
      </c>
      <c r="C15" s="185"/>
      <c r="D15" s="185"/>
      <c r="E15" s="205" t="str">
        <f>TEXT(Input!B9,"0,000")</f>
        <v>0,000</v>
      </c>
      <c r="F15" s="206"/>
      <c r="G15" s="206"/>
      <c r="H15" s="206"/>
      <c r="I15" s="207"/>
    </row>
    <row r="16" spans="2:10" x14ac:dyDescent="0.25">
      <c r="B16" s="208" t="s">
        <v>39</v>
      </c>
      <c r="C16" s="209"/>
      <c r="D16" s="210"/>
      <c r="E16" s="208" t="str">
        <f>Input!B10</f>
        <v>IMC (5 Year)</v>
      </c>
      <c r="F16" s="209"/>
      <c r="G16" s="209"/>
      <c r="H16" s="209"/>
      <c r="I16" s="210"/>
    </row>
    <row r="17" spans="2:9" ht="15" customHeight="1" x14ac:dyDescent="0.25">
      <c r="B17" s="185" t="s">
        <v>40</v>
      </c>
      <c r="C17" s="185"/>
      <c r="D17" s="185"/>
      <c r="E17" s="199">
        <f>Input!B11</f>
        <v>0</v>
      </c>
      <c r="F17" s="200"/>
      <c r="G17" s="200"/>
      <c r="H17" s="200"/>
      <c r="I17" s="201"/>
    </row>
    <row r="18" spans="2:9" ht="15.75" x14ac:dyDescent="0.25">
      <c r="B18" s="185" t="s">
        <v>41</v>
      </c>
      <c r="C18" s="185"/>
      <c r="D18" s="185"/>
      <c r="E18" s="199">
        <f>Input!B12</f>
        <v>1827</v>
      </c>
      <c r="F18" s="200"/>
      <c r="G18" s="200"/>
      <c r="H18" s="200"/>
      <c r="I18" s="201"/>
    </row>
    <row r="19" spans="2:9" ht="15" customHeight="1" x14ac:dyDescent="0.25">
      <c r="B19" s="185" t="s">
        <v>42</v>
      </c>
      <c r="C19" s="185"/>
      <c r="D19" s="185"/>
      <c r="E19" s="199">
        <f>Input!B13</f>
        <v>0</v>
      </c>
      <c r="F19" s="200"/>
      <c r="G19" s="200"/>
      <c r="H19" s="200"/>
      <c r="I19" s="201"/>
    </row>
    <row r="20" spans="2:9" ht="15" customHeight="1" x14ac:dyDescent="0.25">
      <c r="B20" s="185" t="s">
        <v>43</v>
      </c>
      <c r="C20" s="185"/>
      <c r="D20" s="185"/>
      <c r="E20" s="202" t="str">
        <f>Input!B15</f>
        <v>Funds Required</v>
      </c>
      <c r="F20" s="203"/>
      <c r="G20" s="203"/>
      <c r="H20" s="203"/>
      <c r="I20" s="204"/>
    </row>
    <row r="21" spans="2:9" ht="12" customHeight="1" x14ac:dyDescent="0.25">
      <c r="B21" s="23"/>
      <c r="C21" s="23"/>
      <c r="D21" s="23"/>
      <c r="E21" s="23"/>
      <c r="F21" s="23"/>
      <c r="G21" s="23"/>
      <c r="H21" s="23"/>
      <c r="I21" s="23"/>
    </row>
    <row r="22" spans="2:9" ht="47.25" customHeight="1" x14ac:dyDescent="0.25">
      <c r="B22" s="193" t="s">
        <v>44</v>
      </c>
      <c r="C22" s="193"/>
      <c r="D22" s="193"/>
      <c r="E22" s="193"/>
      <c r="F22" s="193"/>
      <c r="G22" s="193"/>
      <c r="H22" s="193"/>
      <c r="I22" s="193"/>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4" t="s">
        <v>106</v>
      </c>
      <c r="C29" s="194"/>
      <c r="D29" s="194"/>
      <c r="E29" s="194"/>
      <c r="F29" s="194"/>
      <c r="G29" s="194"/>
      <c r="H29" s="194"/>
      <c r="I29" s="194"/>
    </row>
    <row r="30" spans="2:9" ht="15.75" customHeight="1" x14ac:dyDescent="0.25">
      <c r="B30" s="40"/>
      <c r="C30" s="40"/>
      <c r="D30" s="40"/>
      <c r="E30" s="169" t="str">
        <f>TEXT('Calculation sheet'!J4,"#,###,###.00")</f>
        <v>.00</v>
      </c>
      <c r="F30" s="169"/>
      <c r="G30" s="169"/>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3" t="s">
        <v>49</v>
      </c>
      <c r="C36" s="173"/>
      <c r="D36" s="173"/>
      <c r="E36" s="173"/>
      <c r="F36" s="173"/>
      <c r="G36" s="173"/>
      <c r="H36" s="173"/>
      <c r="I36" s="173"/>
    </row>
    <row r="37" spans="2:10" ht="15.75" x14ac:dyDescent="0.25">
      <c r="B37" s="172" t="s">
        <v>31</v>
      </c>
      <c r="C37" s="172"/>
      <c r="D37" s="172"/>
      <c r="E37" s="172"/>
      <c r="F37" s="172"/>
      <c r="G37" s="172"/>
      <c r="H37" s="172"/>
      <c r="I37" s="172"/>
    </row>
    <row r="38" spans="2:10" ht="38.25" customHeight="1" x14ac:dyDescent="0.25">
      <c r="B38" s="195" t="str">
        <f>"I accept the above Price. Please credit my account No."&amp;E13&amp;" with amount of Rs."&amp;E30&amp;" on date: "&amp;TEXT(I1,"dd mmm yyyy")</f>
        <v>I accept the above Price. Please credit my account No.0 with amount of Rs..00 on date: 00 Jan 1900</v>
      </c>
      <c r="C38" s="195"/>
      <c r="D38" s="195"/>
      <c r="E38" s="195"/>
      <c r="F38" s="195"/>
      <c r="G38" s="195"/>
      <c r="H38" s="195"/>
      <c r="I38" s="195"/>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6" t="s">
        <v>52</v>
      </c>
      <c r="I41" s="196"/>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70" t="s">
        <v>53</v>
      </c>
      <c r="C45" s="170"/>
      <c r="D45" s="170"/>
      <c r="E45" s="170"/>
      <c r="F45" s="170"/>
      <c r="G45" s="170"/>
      <c r="H45" s="170"/>
      <c r="I45" s="170"/>
    </row>
    <row r="46" spans="2:10" ht="15.75" x14ac:dyDescent="0.25">
      <c r="B46" s="166" t="s">
        <v>54</v>
      </c>
      <c r="C46" s="166"/>
      <c r="D46" s="166"/>
      <c r="E46" s="166"/>
      <c r="F46" s="166"/>
      <c r="G46" s="166"/>
      <c r="H46" s="166"/>
      <c r="I46" s="166"/>
    </row>
    <row r="47" spans="2:10" ht="15.75" x14ac:dyDescent="0.25">
      <c r="C47" s="44"/>
      <c r="D47" s="42"/>
      <c r="E47" s="23"/>
      <c r="F47" s="23"/>
      <c r="G47" s="23"/>
      <c r="H47" s="23"/>
      <c r="I47" s="23"/>
    </row>
    <row r="50" spans="2:9" ht="15.75" x14ac:dyDescent="0.25">
      <c r="B50" s="197">
        <f>I1</f>
        <v>0</v>
      </c>
      <c r="C50" s="197"/>
      <c r="D50" s="197"/>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8" t="s">
        <v>58</v>
      </c>
      <c r="C56" s="198"/>
      <c r="D56" s="198"/>
      <c r="E56" s="198"/>
      <c r="F56" s="198"/>
      <c r="G56" s="198"/>
      <c r="H56" s="198"/>
      <c r="I56" s="198"/>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75" t="s">
        <v>60</v>
      </c>
      <c r="C60" s="175"/>
      <c r="D60" s="175"/>
      <c r="E60" s="175"/>
      <c r="F60" s="175"/>
      <c r="G60" s="175"/>
      <c r="H60" s="175"/>
      <c r="I60" s="175"/>
    </row>
    <row r="61" spans="2:9" ht="16.5" thickBot="1" x14ac:dyDescent="0.3">
      <c r="B61" s="23"/>
      <c r="C61" s="23"/>
      <c r="D61" s="23"/>
      <c r="E61" s="23"/>
      <c r="F61" s="23"/>
      <c r="G61" s="23"/>
      <c r="H61" s="23"/>
      <c r="I61" s="23"/>
    </row>
    <row r="62" spans="2:9" ht="15.75" x14ac:dyDescent="0.25">
      <c r="B62" s="189" t="str">
        <f>E12</f>
        <v xml:space="preserve">Mr. / Mst.      </v>
      </c>
      <c r="C62" s="190"/>
      <c r="D62" s="190"/>
      <c r="E62" s="190"/>
      <c r="F62" s="190"/>
      <c r="G62" s="191" t="s">
        <v>61</v>
      </c>
      <c r="H62" s="191"/>
      <c r="I62" s="192"/>
    </row>
    <row r="63" spans="2:9" ht="15.75" x14ac:dyDescent="0.25">
      <c r="B63" s="184">
        <f t="shared" ref="B63:B70" si="0">E13</f>
        <v>0</v>
      </c>
      <c r="C63" s="185"/>
      <c r="D63" s="185"/>
      <c r="E63" s="185"/>
      <c r="F63" s="185"/>
      <c r="G63" s="178" t="s">
        <v>62</v>
      </c>
      <c r="H63" s="178"/>
      <c r="I63" s="179"/>
    </row>
    <row r="64" spans="2:9" ht="15.75" x14ac:dyDescent="0.25">
      <c r="B64" s="184">
        <f t="shared" si="0"/>
        <v>0</v>
      </c>
      <c r="C64" s="185"/>
      <c r="D64" s="185"/>
      <c r="E64" s="185"/>
      <c r="F64" s="185"/>
      <c r="G64" s="186" t="s">
        <v>63</v>
      </c>
      <c r="H64" s="187"/>
      <c r="I64" s="188"/>
    </row>
    <row r="65" spans="2:9" ht="15.75" x14ac:dyDescent="0.25">
      <c r="B65" s="184" t="str">
        <f t="shared" si="0"/>
        <v>0,000</v>
      </c>
      <c r="C65" s="185"/>
      <c r="D65" s="185"/>
      <c r="E65" s="185"/>
      <c r="F65" s="185"/>
      <c r="G65" s="186" t="s">
        <v>64</v>
      </c>
      <c r="H65" s="187"/>
      <c r="I65" s="188"/>
    </row>
    <row r="66" spans="2:9" ht="15.75" x14ac:dyDescent="0.25">
      <c r="B66" s="184" t="str">
        <f t="shared" si="0"/>
        <v>IMC (5 Year)</v>
      </c>
      <c r="C66" s="185"/>
      <c r="D66" s="185"/>
      <c r="E66" s="185"/>
      <c r="F66" s="185"/>
      <c r="G66" s="186" t="s">
        <v>65</v>
      </c>
      <c r="H66" s="187"/>
      <c r="I66" s="188"/>
    </row>
    <row r="67" spans="2:9" ht="15.75" x14ac:dyDescent="0.25">
      <c r="B67" s="176" t="str">
        <f>TEXT(E17,"dd mmm yyyy")</f>
        <v>00 Jan 1900</v>
      </c>
      <c r="C67" s="177"/>
      <c r="D67" s="177"/>
      <c r="E67" s="177"/>
      <c r="F67" s="177"/>
      <c r="G67" s="186" t="s">
        <v>66</v>
      </c>
      <c r="H67" s="187"/>
      <c r="I67" s="188"/>
    </row>
    <row r="68" spans="2:9" ht="15.75" x14ac:dyDescent="0.25">
      <c r="B68" s="176" t="str">
        <f t="shared" ref="B68:B69" si="1">TEXT(E18,"dd mmm yyyy")</f>
        <v>31 Dec 1904</v>
      </c>
      <c r="C68" s="177"/>
      <c r="D68" s="177"/>
      <c r="E68" s="177"/>
      <c r="F68" s="177"/>
      <c r="G68" s="178" t="s">
        <v>67</v>
      </c>
      <c r="H68" s="178"/>
      <c r="I68" s="179"/>
    </row>
    <row r="69" spans="2:9" ht="15.75" x14ac:dyDescent="0.25">
      <c r="B69" s="176" t="str">
        <f t="shared" si="1"/>
        <v>00 Jan 1900</v>
      </c>
      <c r="C69" s="177"/>
      <c r="D69" s="177"/>
      <c r="E69" s="177"/>
      <c r="F69" s="177"/>
      <c r="G69" s="178" t="s">
        <v>68</v>
      </c>
      <c r="H69" s="178"/>
      <c r="I69" s="179"/>
    </row>
    <row r="70" spans="2:9" ht="16.5" thickBot="1" x14ac:dyDescent="0.3">
      <c r="B70" s="180" t="str">
        <f t="shared" si="0"/>
        <v>Funds Required</v>
      </c>
      <c r="C70" s="181"/>
      <c r="D70" s="181"/>
      <c r="E70" s="181"/>
      <c r="F70" s="181"/>
      <c r="G70" s="182" t="s">
        <v>69</v>
      </c>
      <c r="H70" s="182"/>
      <c r="I70" s="183"/>
    </row>
    <row r="71" spans="2:9" ht="15.75" x14ac:dyDescent="0.25">
      <c r="B71" s="23"/>
      <c r="C71" s="23"/>
      <c r="D71" s="23"/>
      <c r="E71" s="23"/>
      <c r="F71" s="23"/>
      <c r="G71" s="23"/>
      <c r="H71" s="23"/>
      <c r="I71" s="23"/>
    </row>
    <row r="72" spans="2:9" x14ac:dyDescent="0.25">
      <c r="B72" s="167" t="s">
        <v>70</v>
      </c>
      <c r="C72" s="167"/>
      <c r="D72" s="167"/>
      <c r="E72" s="167"/>
      <c r="F72" s="167"/>
      <c r="G72" s="167"/>
      <c r="H72" s="167"/>
      <c r="I72" s="167"/>
    </row>
    <row r="73" spans="2:9" x14ac:dyDescent="0.25">
      <c r="B73" s="167"/>
      <c r="C73" s="167"/>
      <c r="D73" s="167"/>
      <c r="E73" s="167"/>
      <c r="F73" s="167"/>
      <c r="G73" s="167"/>
      <c r="H73" s="167"/>
      <c r="I73" s="167"/>
    </row>
    <row r="74" spans="2:9" x14ac:dyDescent="0.25">
      <c r="B74" s="167"/>
      <c r="C74" s="167"/>
      <c r="D74" s="167"/>
      <c r="E74" s="167"/>
      <c r="F74" s="167"/>
      <c r="G74" s="167"/>
      <c r="H74" s="167"/>
      <c r="I74" s="167"/>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68" t="s">
        <v>73</v>
      </c>
      <c r="C79" s="168"/>
      <c r="D79" s="168"/>
      <c r="E79" s="168"/>
      <c r="F79" s="168"/>
      <c r="G79" s="168"/>
      <c r="H79" s="168"/>
      <c r="I79" s="168"/>
    </row>
    <row r="80" spans="2:9" ht="15.75" x14ac:dyDescent="0.25">
      <c r="B80" s="50"/>
      <c r="C80" s="50"/>
      <c r="D80" s="50"/>
      <c r="E80" s="50"/>
      <c r="F80" s="50"/>
      <c r="G80" s="50"/>
      <c r="H80" s="50"/>
      <c r="I80" s="50"/>
    </row>
    <row r="81" spans="2:19" ht="15.75" x14ac:dyDescent="0.25">
      <c r="B81" s="40"/>
      <c r="C81" s="40"/>
      <c r="D81" s="40"/>
      <c r="E81" s="169" t="str">
        <f>E30</f>
        <v>.00</v>
      </c>
      <c r="F81" s="169"/>
      <c r="G81" s="169"/>
      <c r="H81" s="40"/>
      <c r="I81" s="40"/>
      <c r="S81" s="25" t="s">
        <v>74</v>
      </c>
    </row>
    <row r="82" spans="2:19" ht="15.75" x14ac:dyDescent="0.25">
      <c r="B82" s="40"/>
      <c r="C82" s="40"/>
      <c r="D82" s="40"/>
      <c r="E82" s="40"/>
      <c r="F82" s="40"/>
      <c r="G82" s="40"/>
      <c r="H82" s="40"/>
      <c r="I82" s="40"/>
      <c r="S82" s="25" t="s">
        <v>75</v>
      </c>
    </row>
    <row r="83" spans="2:19" ht="15.75" x14ac:dyDescent="0.25">
      <c r="B83" s="170" t="s">
        <v>48</v>
      </c>
      <c r="C83" s="170"/>
      <c r="D83" s="170"/>
      <c r="E83" s="29"/>
      <c r="F83" s="29"/>
      <c r="G83" s="29"/>
      <c r="H83" s="171" t="s">
        <v>49</v>
      </c>
      <c r="I83" s="171"/>
      <c r="S83" s="25" t="str">
        <f>"اکاؤنٹ نمبر"&amp;B63</f>
        <v>اکاؤنٹ نمبر0</v>
      </c>
    </row>
    <row r="84" spans="2:19" ht="15.75" x14ac:dyDescent="0.25">
      <c r="B84" s="172" t="s">
        <v>76</v>
      </c>
      <c r="C84" s="172"/>
      <c r="D84" s="172"/>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73" t="s">
        <v>49</v>
      </c>
      <c r="C87" s="173"/>
      <c r="D87" s="173"/>
      <c r="E87" s="173"/>
      <c r="F87" s="173"/>
      <c r="G87" s="173"/>
      <c r="H87" s="173"/>
      <c r="I87" s="173"/>
    </row>
    <row r="88" spans="2:19" ht="15.75" x14ac:dyDescent="0.25">
      <c r="B88" s="172" t="s">
        <v>55</v>
      </c>
      <c r="C88" s="172"/>
      <c r="D88" s="172"/>
      <c r="E88" s="172"/>
      <c r="F88" s="172"/>
      <c r="G88" s="172"/>
      <c r="H88" s="172"/>
      <c r="I88" s="172"/>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174" t="str">
        <f>R89</f>
        <v>مجھے مندرجہ بالا قیمت قبول ہے.براہ مہربانی میرےاکاؤنٹ نمبر0 میں .00 کریڈٹ کر دیں۔</v>
      </c>
      <c r="C90" s="174"/>
      <c r="D90" s="174"/>
      <c r="E90" s="174"/>
      <c r="F90" s="174"/>
      <c r="G90" s="174"/>
      <c r="H90" s="174"/>
      <c r="I90" s="174"/>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75" t="s">
        <v>52</v>
      </c>
      <c r="H94" s="175"/>
      <c r="I94" s="175"/>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70" t="s">
        <v>53</v>
      </c>
      <c r="C97" s="170"/>
      <c r="D97" s="170"/>
      <c r="E97" s="170"/>
      <c r="F97" s="170"/>
      <c r="G97" s="170"/>
      <c r="H97" s="170"/>
      <c r="I97" s="170"/>
    </row>
    <row r="98" spans="2:9" ht="15.75" x14ac:dyDescent="0.25">
      <c r="B98" s="166" t="s">
        <v>80</v>
      </c>
      <c r="C98" s="166"/>
      <c r="D98" s="166"/>
      <c r="E98" s="166"/>
      <c r="F98" s="166"/>
      <c r="G98" s="166"/>
      <c r="H98" s="166"/>
      <c r="I98" s="166"/>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workbookViewId="0">
      <pane ySplit="1" topLeftCell="A60" activePane="bottomLeft" state="frozen"/>
      <selection pane="bottomLeft" activeCell="F71" sqref="F71"/>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c r="B62" s="142">
        <v>0.15329999999999999</v>
      </c>
      <c r="C62" s="142">
        <v>0.15570000000000001</v>
      </c>
      <c r="D62" s="142">
        <v>0.15809999999999999</v>
      </c>
      <c r="E62" s="142">
        <v>0.1605</v>
      </c>
      <c r="F62" s="142">
        <v>0.16289999999999999</v>
      </c>
      <c r="G62" s="142">
        <v>0.1653</v>
      </c>
    </row>
    <row r="63" spans="1:7" x14ac:dyDescent="0.25">
      <c r="A63" s="88">
        <v>45536</v>
      </c>
      <c r="B63" s="144">
        <v>0.1431</v>
      </c>
      <c r="C63" s="144">
        <v>0.14530000000000001</v>
      </c>
      <c r="D63" s="144">
        <v>0.14760000000000001</v>
      </c>
      <c r="E63" s="144">
        <v>0.14979999999999999</v>
      </c>
      <c r="F63" s="144">
        <v>0.15210000000000001</v>
      </c>
      <c r="G63" s="144">
        <v>0.15429999999999999</v>
      </c>
    </row>
    <row r="64" spans="1:7" x14ac:dyDescent="0.25">
      <c r="A64" s="87">
        <v>45566</v>
      </c>
      <c r="B64" s="146">
        <v>0.128</v>
      </c>
      <c r="C64" s="146">
        <v>0.13</v>
      </c>
      <c r="D64" s="146">
        <v>0.13200000000000001</v>
      </c>
      <c r="E64" s="146">
        <v>0.13400000000000001</v>
      </c>
      <c r="F64" s="146">
        <v>0.1361</v>
      </c>
      <c r="G64" s="146">
        <v>0.1381</v>
      </c>
    </row>
    <row r="65" spans="1:7" x14ac:dyDescent="0.25">
      <c r="A65" s="88">
        <v>45597</v>
      </c>
      <c r="B65" s="144">
        <v>0.10830000000000001</v>
      </c>
      <c r="C65" s="144">
        <v>0.11</v>
      </c>
      <c r="D65" s="144">
        <v>0.11169999999999999</v>
      </c>
      <c r="E65" s="144">
        <v>0.1134</v>
      </c>
      <c r="F65" s="144">
        <v>0.11509999999999999</v>
      </c>
      <c r="G65" s="144">
        <v>0.1168</v>
      </c>
    </row>
    <row r="66" spans="1:7" x14ac:dyDescent="0.25">
      <c r="A66" s="87">
        <v>45627</v>
      </c>
      <c r="B66" s="146">
        <v>9.98E-2</v>
      </c>
      <c r="C66" s="146">
        <v>0.1014</v>
      </c>
      <c r="D66" s="146">
        <v>0.10300000000000001</v>
      </c>
      <c r="E66" s="146">
        <v>0.1045</v>
      </c>
      <c r="F66" s="146">
        <v>0.1061</v>
      </c>
      <c r="G66" s="146">
        <v>0.10769999999999999</v>
      </c>
    </row>
    <row r="67" spans="1:7" s="217" customFormat="1" x14ac:dyDescent="0.25">
      <c r="A67" s="215">
        <v>45658</v>
      </c>
      <c r="B67" s="216">
        <v>9.8500000000000004E-2</v>
      </c>
      <c r="C67" s="216">
        <v>0.1</v>
      </c>
      <c r="D67" s="216">
        <v>0.1016</v>
      </c>
      <c r="E67" s="216">
        <v>0.1031</v>
      </c>
      <c r="F67" s="216">
        <v>0.1047</v>
      </c>
      <c r="G67" s="216">
        <v>0.1062</v>
      </c>
    </row>
    <row r="68" spans="1:7" x14ac:dyDescent="0.25">
      <c r="A68" s="87">
        <v>45689</v>
      </c>
      <c r="B68" s="146">
        <v>9.2300000000000007E-2</v>
      </c>
      <c r="C68" s="146">
        <v>9.3699999999999992E-2</v>
      </c>
      <c r="D68" s="146">
        <v>9.5199999999999993E-2</v>
      </c>
      <c r="E68" s="146">
        <v>9.6600000000000005E-2</v>
      </c>
      <c r="F68" s="146">
        <v>9.8100000000000007E-2</v>
      </c>
      <c r="G68" s="146">
        <v>9.9499999999999991E-2</v>
      </c>
    </row>
    <row r="69" spans="1:7" s="217" customFormat="1" x14ac:dyDescent="0.25">
      <c r="A69" s="215">
        <v>45717</v>
      </c>
      <c r="B69" s="216">
        <v>8.8800000000000004E-2</v>
      </c>
      <c r="C69" s="216">
        <v>9.01E-2</v>
      </c>
      <c r="D69" s="216">
        <v>9.1499999999999998E-2</v>
      </c>
      <c r="E69" s="216">
        <v>9.2899999999999996E-2</v>
      </c>
      <c r="F69" s="216">
        <v>9.4299999999999995E-2</v>
      </c>
      <c r="G69" s="216">
        <v>9.5700000000000007E-2</v>
      </c>
    </row>
    <row r="70" spans="1:7" x14ac:dyDescent="0.25">
      <c r="A70" s="87">
        <v>45748</v>
      </c>
      <c r="B70" s="146">
        <v>8.3699999999999997E-2</v>
      </c>
      <c r="C70" s="146">
        <v>8.5000000000000006E-2</v>
      </c>
      <c r="D70" s="146">
        <v>8.6300000000000002E-2</v>
      </c>
      <c r="E70" s="146">
        <v>8.7599999999999997E-2</v>
      </c>
      <c r="F70" s="146">
        <v>8.900000000000001E-2</v>
      </c>
      <c r="G70" s="146">
        <v>9.0299999999999991E-2</v>
      </c>
    </row>
    <row r="71" spans="1:7" s="217" customFormat="1" x14ac:dyDescent="0.25">
      <c r="A71" s="215">
        <v>45778</v>
      </c>
      <c r="B71" s="216">
        <v>8.4700000000000011E-2</v>
      </c>
      <c r="C71" s="216">
        <v>8.5999999999999993E-2</v>
      </c>
      <c r="D71" s="216">
        <v>8.7400000000000005E-2</v>
      </c>
      <c r="E71" s="216">
        <v>8.8699999999999987E-2</v>
      </c>
      <c r="F71" s="216">
        <v>9.01E-2</v>
      </c>
      <c r="G71" s="216">
        <v>9.1400000000000009E-2</v>
      </c>
    </row>
  </sheetData>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Syeda Manahal Fayyaz</cp:lastModifiedBy>
  <cp:lastPrinted>2022-02-16T06:28:28Z</cp:lastPrinted>
  <dcterms:created xsi:type="dcterms:W3CDTF">2021-11-23T07:47:18Z</dcterms:created>
  <dcterms:modified xsi:type="dcterms:W3CDTF">2025-06-10T06:47:25Z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ew0KICAiT1MiOiAiV2luZG93cyIsDQogICJkb2NJRCI6ICIwYmQ4ZTk2NC0xYWE0LTRmZTEtOWZhNi0xMDg4ZjZkOGM5Y2MiLA0KICAiZG9jU3RhdGUiOiAie30iLA0KICAibGluZUlkIjogImMxN2FlZDNiLWRlNDUtNDg3NC1iZDE2LTk5NGZjZDE1Y2EwYyIsDQog</vt:lpwstr>
  </property>
  <property fmtid="{D5CDD505-2E9C-101B-9397-08002B2CF9AE}" pid="3" name="GVData0">
    <vt:lpwstr>ICJwYXJlbnRMaW5lSWRzIjogIltcdTAwMjIxOGZmZjc2ZS0yYmEzLTQyYWQtYWE0YS00NGZhMmY3NDBjYmNcdTAwMjIsXHUwMDIyNTgwN2RkZGItNGU0My00NTgyLWIyM2QtYWVkODQ0NzJiOWM1XHUwMDIyLFx1MDAyMjQ1NDMyY2ZiLTEyZWItNDI4Yy04N2EzLTU1</vt:lpwstr>
  </property>
  <property fmtid="{D5CDD505-2E9C-101B-9397-08002B2CF9AE}" pid="4" name="ClassificationTagSetId">
    <vt:lpwstr>e16409a7-1700-4153-9090-3955bc2f0ae8</vt:lpwstr>
  </property>
  <property fmtid="{D5CDD505-2E9C-101B-9397-08002B2CF9AE}" pid="5" name="ComplianceTagSetId">
    <vt:lpwstr>f14fc1f1-8950-40d5-8a29-45909da947d6</vt:lpwstr>
  </property>
  <property fmtid="{D5CDD505-2E9C-101B-9397-08002B2CF9AE}" pid="6" name="FileId">
    <vt:lpwstr>0bd8e964-1aa4-4fe1-9fa6-1088f6d8c9cc</vt:lpwstr>
  </property>
  <property fmtid="{D5CDD505-2E9C-101B-9397-08002B2CF9AE}" pid="7" name="UserId">
    <vt:lpwstr>Syeda Manahal Fayyaz</vt:lpwstr>
  </property>
  <property fmtid="{D5CDD505-2E9C-101B-9397-08002B2CF9AE}" pid="8" name="TagDateTime">
    <vt:lpwstr>2025-04-08T11:17:40Z</vt:lpwstr>
  </property>
  <property fmtid="{D5CDD505-2E9C-101B-9397-08002B2CF9AE}" pid="9" name="GVData1">
    <vt:lpwstr>YWMxNTJlNTM3Ylx1MDAyMixcdTAwMjIwMWZhNTM3OC00MDViLTQwYWQtOWExNS1hNWFlOTE4MzQwMjNcdTAwMjJdIg0KfQ==</vt:lpwstr>
  </property>
  <property fmtid="{D5CDD505-2E9C-101B-9397-08002B2CF9AE}" pid="10" name="GVData2">
    <vt:lpwstr>(end)</vt:lpwstr>
  </property>
</Properties>
</file>